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autjardin-my.sharepoint.com/personal/nicolas_guillou_hautjardin_onmicrosoft_com/Documents/1. Haut-Jardin/Saison 2023/1. PAC/"/>
    </mc:Choice>
  </mc:AlternateContent>
  <xr:revisionPtr revIDLastSave="1" documentId="8_{032D99D4-4556-4097-8F64-75236C869B91}" xr6:coauthVersionLast="47" xr6:coauthVersionMax="47" xr10:uidLastSave="{004D4204-D261-4ACD-B655-1605C6F3A57E}"/>
  <bookViews>
    <workbookView xWindow="-25320" yWindow="-120" windowWidth="25440" windowHeight="15390" activeTab="1" xr2:uid="{0277E79C-456B-4CE2-9C90-C45CFB2215EC}"/>
  </bookViews>
  <sheets>
    <sheet name="1. Coordonnées" sheetId="3" r:id="rId1"/>
    <sheet name="2. Prévisionnel de commande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2" l="1"/>
  <c r="D7" i="2"/>
  <c r="D8" i="2"/>
  <c r="D9" i="2"/>
  <c r="D11" i="2"/>
  <c r="D12" i="2"/>
  <c r="D13" i="2"/>
  <c r="D14" i="2"/>
  <c r="D15" i="2"/>
  <c r="D17" i="2"/>
  <c r="D18" i="2"/>
  <c r="D19" i="2"/>
  <c r="D20" i="2"/>
  <c r="D21" i="2"/>
  <c r="D22" i="2"/>
  <c r="D23" i="2"/>
  <c r="D24" i="2"/>
  <c r="D25" i="2"/>
  <c r="D26" i="2"/>
  <c r="D28" i="2"/>
  <c r="D29" i="2"/>
  <c r="D30" i="2"/>
  <c r="D31" i="2"/>
  <c r="D32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8" i="2"/>
  <c r="D59" i="2"/>
  <c r="D60" i="2"/>
  <c r="D61" i="2"/>
  <c r="D62" i="2"/>
  <c r="D63" i="2"/>
  <c r="D64" i="2"/>
  <c r="D65" i="2"/>
  <c r="D66" i="2"/>
  <c r="D67" i="2"/>
  <c r="D5" i="2"/>
  <c r="D70" i="2"/>
  <c r="C110" i="2"/>
  <c r="C109" i="2"/>
  <c r="C71" i="2"/>
  <c r="C70" i="2"/>
  <c r="C73" i="2"/>
  <c r="C74" i="2"/>
  <c r="C75" i="2"/>
  <c r="C76" i="2"/>
  <c r="C72" i="2"/>
  <c r="C67" i="2"/>
  <c r="C66" i="2"/>
  <c r="C54" i="2"/>
  <c r="C55" i="2"/>
  <c r="C56" i="2"/>
  <c r="C53" i="2"/>
  <c r="C48" i="2"/>
  <c r="C49" i="2"/>
  <c r="C50" i="2"/>
  <c r="C51" i="2"/>
  <c r="C52" i="2"/>
  <c r="C47" i="2"/>
  <c r="C43" i="2"/>
  <c r="C44" i="2"/>
  <c r="C45" i="2"/>
  <c r="C46" i="2"/>
  <c r="C42" i="2"/>
  <c r="C40" i="2"/>
  <c r="C41" i="2"/>
  <c r="C39" i="2"/>
  <c r="C35" i="2"/>
  <c r="C36" i="2"/>
  <c r="C37" i="2"/>
  <c r="C38" i="2"/>
  <c r="C34" i="2"/>
  <c r="E11" i="2"/>
  <c r="F138" i="2"/>
  <c r="F137" i="2"/>
  <c r="F132" i="2"/>
  <c r="F133" i="2"/>
  <c r="F134" i="2"/>
  <c r="F135" i="2"/>
  <c r="F131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17" i="2"/>
  <c r="F113" i="2"/>
  <c r="F114" i="2"/>
  <c r="F115" i="2"/>
  <c r="F112" i="2"/>
  <c r="F109" i="2"/>
  <c r="F110" i="2"/>
  <c r="F108" i="2"/>
  <c r="F96" i="2"/>
  <c r="F97" i="2"/>
  <c r="F98" i="2"/>
  <c r="F99" i="2"/>
  <c r="F100" i="2"/>
  <c r="F101" i="2"/>
  <c r="F102" i="2"/>
  <c r="F103" i="2"/>
  <c r="F104" i="2"/>
  <c r="F105" i="2"/>
  <c r="F106" i="2"/>
  <c r="F95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D119" i="2"/>
  <c r="D122" i="2"/>
  <c r="E119" i="2" l="1"/>
  <c r="E120" i="2"/>
  <c r="D120" i="2" s="1"/>
  <c r="E121" i="2"/>
  <c r="E122" i="2"/>
  <c r="E123" i="2"/>
  <c r="D123" i="2" s="1"/>
  <c r="E124" i="2"/>
  <c r="D124" i="2" s="1"/>
  <c r="E125" i="2"/>
  <c r="D125" i="2" s="1"/>
  <c r="E126" i="2"/>
  <c r="D126" i="2" s="1"/>
  <c r="E127" i="2"/>
  <c r="D127" i="2" s="1"/>
  <c r="E128" i="2"/>
  <c r="D128" i="2" s="1"/>
  <c r="E129" i="2"/>
  <c r="D129" i="2" l="1"/>
  <c r="D121" i="2"/>
  <c r="E138" i="2" l="1"/>
  <c r="D138" i="2" s="1"/>
  <c r="E137" i="2"/>
  <c r="D137" i="2" s="1"/>
  <c r="E132" i="2"/>
  <c r="E133" i="2"/>
  <c r="D133" i="2" s="1"/>
  <c r="E134" i="2"/>
  <c r="E135" i="2"/>
  <c r="D135" i="2" s="1"/>
  <c r="E131" i="2"/>
  <c r="D131" i="2" s="1"/>
  <c r="E118" i="2"/>
  <c r="D118" i="2" s="1"/>
  <c r="E117" i="2"/>
  <c r="E113" i="2"/>
  <c r="E114" i="2"/>
  <c r="E115" i="2"/>
  <c r="E112" i="2"/>
  <c r="E109" i="2"/>
  <c r="E110" i="2"/>
  <c r="E108" i="2"/>
  <c r="E96" i="2"/>
  <c r="E97" i="2"/>
  <c r="E98" i="2"/>
  <c r="E99" i="2"/>
  <c r="E100" i="2"/>
  <c r="E101" i="2"/>
  <c r="E102" i="2"/>
  <c r="E103" i="2"/>
  <c r="E104" i="2"/>
  <c r="E105" i="2"/>
  <c r="E106" i="2"/>
  <c r="E95" i="2"/>
  <c r="E71" i="2"/>
  <c r="E72" i="2"/>
  <c r="E73" i="2"/>
  <c r="E74" i="2"/>
  <c r="E75" i="2"/>
  <c r="E76" i="2"/>
  <c r="E77" i="2"/>
  <c r="E78" i="2"/>
  <c r="E79" i="2"/>
  <c r="E80" i="2"/>
  <c r="E81" i="2"/>
  <c r="E82" i="2"/>
  <c r="E84" i="2"/>
  <c r="E85" i="2"/>
  <c r="E86" i="2"/>
  <c r="E87" i="2"/>
  <c r="E88" i="2"/>
  <c r="E89" i="2"/>
  <c r="E90" i="2"/>
  <c r="E83" i="2"/>
  <c r="E91" i="2"/>
  <c r="E92" i="2"/>
  <c r="E93" i="2"/>
  <c r="E70" i="2"/>
  <c r="E58" i="2"/>
  <c r="E59" i="2"/>
  <c r="E60" i="2"/>
  <c r="E61" i="2"/>
  <c r="E62" i="2"/>
  <c r="E63" i="2"/>
  <c r="E64" i="2"/>
  <c r="E65" i="2"/>
  <c r="E66" i="2"/>
  <c r="E67" i="2"/>
  <c r="E26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34" i="2"/>
  <c r="E29" i="2"/>
  <c r="E30" i="2"/>
  <c r="E31" i="2"/>
  <c r="E32" i="2"/>
  <c r="E28" i="2"/>
  <c r="E20" i="2"/>
  <c r="E21" i="2"/>
  <c r="E22" i="2"/>
  <c r="E23" i="2"/>
  <c r="E24" i="2"/>
  <c r="E25" i="2"/>
  <c r="E17" i="2"/>
  <c r="E18" i="2"/>
  <c r="E12" i="2"/>
  <c r="E13" i="2"/>
  <c r="E14" i="2"/>
  <c r="E15" i="2"/>
  <c r="E6" i="2"/>
  <c r="E7" i="2"/>
  <c r="E8" i="2"/>
  <c r="E9" i="2"/>
  <c r="B1" i="2"/>
  <c r="D132" i="2" l="1"/>
  <c r="D134" i="2"/>
  <c r="D117" i="2"/>
  <c r="D115" i="2"/>
  <c r="D114" i="2"/>
  <c r="D108" i="2"/>
  <c r="D112" i="2" l="1"/>
  <c r="D113" i="2"/>
  <c r="D109" i="2"/>
  <c r="D110" i="2"/>
  <c r="D106" i="2" l="1"/>
  <c r="D99" i="2"/>
  <c r="D100" i="2"/>
  <c r="D102" i="2"/>
  <c r="D103" i="2"/>
  <c r="D105" i="2"/>
  <c r="D76" i="2"/>
  <c r="D77" i="2"/>
  <c r="D80" i="2"/>
  <c r="D81" i="2"/>
  <c r="D85" i="2"/>
  <c r="D86" i="2"/>
  <c r="D89" i="2"/>
  <c r="D90" i="2"/>
  <c r="D92" i="2"/>
  <c r="D93" i="2"/>
  <c r="D71" i="2"/>
  <c r="D72" i="2"/>
  <c r="D73" i="2"/>
  <c r="D74" i="2"/>
  <c r="D75" i="2"/>
  <c r="F59" i="2"/>
  <c r="F60" i="2"/>
  <c r="F65" i="2"/>
  <c r="F70" i="2"/>
  <c r="F38" i="2"/>
  <c r="F53" i="2"/>
  <c r="F56" i="2"/>
  <c r="F40" i="2"/>
  <c r="F43" i="2"/>
  <c r="F46" i="2"/>
  <c r="F48" i="2"/>
  <c r="F34" i="2"/>
  <c r="F63" i="2" l="1"/>
  <c r="F62" i="2"/>
  <c r="D91" i="2"/>
  <c r="D98" i="2"/>
  <c r="D83" i="2"/>
  <c r="D84" i="2"/>
  <c r="D82" i="2"/>
  <c r="D78" i="2"/>
  <c r="F61" i="2"/>
  <c r="D88" i="2"/>
  <c r="D79" i="2"/>
  <c r="D96" i="2"/>
  <c r="D87" i="2"/>
  <c r="D104" i="2"/>
  <c r="D101" i="2"/>
  <c r="D97" i="2"/>
  <c r="D95" i="2"/>
  <c r="F64" i="2"/>
  <c r="F58" i="2"/>
  <c r="F52" i="2"/>
  <c r="F54" i="2"/>
  <c r="F51" i="2"/>
  <c r="F42" i="2"/>
  <c r="F41" i="2"/>
  <c r="F55" i="2"/>
  <c r="F50" i="2"/>
  <c r="F39" i="2"/>
  <c r="F47" i="2"/>
  <c r="F49" i="2"/>
  <c r="F45" i="2"/>
  <c r="F44" i="2"/>
  <c r="F37" i="2"/>
  <c r="F36" i="2"/>
  <c r="F35" i="2"/>
  <c r="F26" i="2" l="1"/>
  <c r="F5" i="2" l="1"/>
  <c r="F67" i="2"/>
  <c r="F66" i="2"/>
  <c r="F32" i="2"/>
  <c r="F31" i="2"/>
  <c r="F30" i="2"/>
  <c r="F28" i="2"/>
  <c r="F17" i="2"/>
  <c r="F25" i="2"/>
  <c r="F24" i="2"/>
  <c r="F23" i="2"/>
  <c r="F21" i="2"/>
  <c r="F20" i="2"/>
  <c r="F19" i="2"/>
  <c r="F18" i="2"/>
  <c r="F15" i="2"/>
  <c r="F14" i="2"/>
  <c r="F13" i="2"/>
  <c r="F11" i="2"/>
  <c r="F7" i="2"/>
  <c r="F8" i="2"/>
  <c r="F9" i="2"/>
  <c r="F6" i="2"/>
  <c r="F12" i="2" l="1"/>
  <c r="F29" i="2"/>
  <c r="F22" i="2"/>
</calcChain>
</file>

<file path=xl/sharedStrings.xml><?xml version="1.0" encoding="utf-8"?>
<sst xmlns="http://schemas.openxmlformats.org/spreadsheetml/2006/main" count="256" uniqueCount="247">
  <si>
    <t>VARIETE</t>
  </si>
  <si>
    <t>PRIX UNITAIRE CAISSE HT</t>
  </si>
  <si>
    <t>FEVRIER</t>
  </si>
  <si>
    <t>MARS</t>
  </si>
  <si>
    <t>AVRIL</t>
  </si>
  <si>
    <t>MAI</t>
  </si>
  <si>
    <t>JUIN</t>
  </si>
  <si>
    <t>JUILLET</t>
  </si>
  <si>
    <t>AOUT</t>
  </si>
  <si>
    <t>SEPTEMBRE</t>
  </si>
  <si>
    <t>OCTOBRE</t>
  </si>
  <si>
    <t>NOVEMBRE</t>
  </si>
  <si>
    <t>DECEMBRE</t>
  </si>
  <si>
    <t>PRIX TOTAL HT</t>
  </si>
  <si>
    <t>CATEGORIE</t>
  </si>
  <si>
    <t>NBRE DE PLANTS</t>
  </si>
  <si>
    <t>MARBELLO</t>
  </si>
  <si>
    <t>NBRE DE CAISSES</t>
  </si>
  <si>
    <t>GILMORE</t>
  </si>
  <si>
    <t>JANVIER</t>
  </si>
  <si>
    <t>LAKAN</t>
  </si>
  <si>
    <t>Feuille de chêne rouge</t>
  </si>
  <si>
    <t>Beurre pommée rouge</t>
  </si>
  <si>
    <t>Batavia blonde</t>
  </si>
  <si>
    <t>FEREGA</t>
  </si>
  <si>
    <t>KIELA</t>
  </si>
  <si>
    <t>Beurre pommée verte</t>
  </si>
  <si>
    <t>Feuille de chêne verte</t>
  </si>
  <si>
    <t>JERRICAN</t>
  </si>
  <si>
    <t>KISHERI</t>
  </si>
  <si>
    <t>ALONIX</t>
  </si>
  <si>
    <t>IMPRESSION</t>
  </si>
  <si>
    <t>Roquette</t>
  </si>
  <si>
    <t>Pourpier</t>
  </si>
  <si>
    <t>Moutarde</t>
  </si>
  <si>
    <t>Mesclun</t>
  </si>
  <si>
    <t>POURPIER D'ÉTÉ</t>
  </si>
  <si>
    <t>POURPIER D'HIVER</t>
  </si>
  <si>
    <t>Moutarde japonaise</t>
  </si>
  <si>
    <t>MIZUNA</t>
  </si>
  <si>
    <t>ROUGE METIS</t>
  </si>
  <si>
    <t>ROQUETTE CULTIVEE</t>
  </si>
  <si>
    <t>Chou chinois</t>
  </si>
  <si>
    <t>TATSOÏ</t>
  </si>
  <si>
    <t>MESCLUN ASIATIQUE</t>
  </si>
  <si>
    <t>Mâche</t>
  </si>
  <si>
    <t>Persil</t>
  </si>
  <si>
    <t>Basilic</t>
  </si>
  <si>
    <t>Aneth</t>
  </si>
  <si>
    <t>Coriandre</t>
  </si>
  <si>
    <t>Menthe</t>
  </si>
  <si>
    <t>ANETH OFFICINAL</t>
  </si>
  <si>
    <t>ELEONORA</t>
  </si>
  <si>
    <t>A PETITE GRAINE</t>
  </si>
  <si>
    <t>MENTHE VERTE</t>
  </si>
  <si>
    <t>FRISE VERT FONCE</t>
  </si>
  <si>
    <t>Navet</t>
  </si>
  <si>
    <t>Betterave</t>
  </si>
  <si>
    <t>Blette</t>
  </si>
  <si>
    <t>Fenouil</t>
  </si>
  <si>
    <t>Céleri branche</t>
  </si>
  <si>
    <t>Céleri rave</t>
  </si>
  <si>
    <t>Jeunes pousses chou chinois</t>
  </si>
  <si>
    <t>Jeunes pousses épinard</t>
  </si>
  <si>
    <t>GEANT D'HIVER</t>
  </si>
  <si>
    <t>VERTE A PLEIN CŒUR 2</t>
  </si>
  <si>
    <t>PALCO F1</t>
  </si>
  <si>
    <t>Chou de Pontoise</t>
  </si>
  <si>
    <t>Chou cabus blanc</t>
  </si>
  <si>
    <t>Chou pointu vert</t>
  </si>
  <si>
    <t>Chou cabus rouge</t>
  </si>
  <si>
    <t>Chou d'hiver</t>
  </si>
  <si>
    <t>Chou-fleur blanc</t>
  </si>
  <si>
    <t>Chou-fleur de couleur</t>
  </si>
  <si>
    <t>Chou de Bruxelles</t>
  </si>
  <si>
    <t>Chou romanesco</t>
  </si>
  <si>
    <t>Chou de Milan</t>
  </si>
  <si>
    <t>Chou brocoli</t>
  </si>
  <si>
    <t>Chou choucroute</t>
  </si>
  <si>
    <t>CARAFLEX F1</t>
  </si>
  <si>
    <t>DRAGO F1</t>
  </si>
  <si>
    <t>KALORAMA F1</t>
  </si>
  <si>
    <t>INTEGRO F1</t>
  </si>
  <si>
    <t>TRAVERO F1</t>
  </si>
  <si>
    <t>DEADON F1</t>
  </si>
  <si>
    <t>STANTON F1</t>
  </si>
  <si>
    <t>SKYWALKER F1</t>
  </si>
  <si>
    <t>BELOT F1</t>
  </si>
  <si>
    <t>MEDAILLON F1</t>
  </si>
  <si>
    <t>VIOLET DE SICILE</t>
  </si>
  <si>
    <t>NAUTIC F1</t>
  </si>
  <si>
    <t>DORIC F1</t>
  </si>
  <si>
    <t>VERONICA F1</t>
  </si>
  <si>
    <t>PARESA F1</t>
  </si>
  <si>
    <t>Chou-rave vert</t>
  </si>
  <si>
    <t>Chou-rave violet</t>
  </si>
  <si>
    <t>KORIST F1</t>
  </si>
  <si>
    <t>AZUR STAR</t>
  </si>
  <si>
    <t>Chou kale vert</t>
  </si>
  <si>
    <t>Chou kale rouge</t>
  </si>
  <si>
    <t>HALBHOHER</t>
  </si>
  <si>
    <t>ROTER KRAUSER</t>
  </si>
  <si>
    <t>COVINA F1</t>
  </si>
  <si>
    <t>CABTON F1</t>
  </si>
  <si>
    <t>KABOKO F1</t>
  </si>
  <si>
    <t>BILKO F1</t>
  </si>
  <si>
    <t>PETROWSKI</t>
  </si>
  <si>
    <t>PLAT DE MILAN A FORCER</t>
  </si>
  <si>
    <t>BORO F1</t>
  </si>
  <si>
    <t>JESSICA</t>
  </si>
  <si>
    <t>VERTE A CARDE BLANCHE 3</t>
  </si>
  <si>
    <t>VERTE A CARDE ROUGE</t>
  </si>
  <si>
    <t>PRELUDIO F1</t>
  </si>
  <si>
    <t>SOLARIS F1</t>
  </si>
  <si>
    <t>TANGO</t>
  </si>
  <si>
    <t>PRINZ</t>
  </si>
  <si>
    <t>Tomate cerise 
(poids&lt;30g)</t>
  </si>
  <si>
    <t>ACE 55</t>
  </si>
  <si>
    <t>DELICES DES JARDINIERS</t>
  </si>
  <si>
    <t>BLACK CHERRY</t>
  </si>
  <si>
    <t>YELLOW PEARSHAPED</t>
  </si>
  <si>
    <t>RED PEARSHAPED</t>
  </si>
  <si>
    <t>ANDINE CORNUE</t>
  </si>
  <si>
    <t>NOIRE DE CRIMEE</t>
  </si>
  <si>
    <t>GREEN ZEBRA</t>
  </si>
  <si>
    <t>ORANGE QUEEN</t>
  </si>
  <si>
    <t>ROSE DE BERN</t>
  </si>
  <si>
    <t>BEAUTE BLANCHE</t>
  </si>
  <si>
    <t>ORANGE BANANA</t>
  </si>
  <si>
    <t>MARMANDE</t>
  </si>
  <si>
    <t>CŒUR DE BŒUF RED REIF</t>
  </si>
  <si>
    <t>ESTIVA F1</t>
  </si>
  <si>
    <t>CAURALINA F1</t>
  </si>
  <si>
    <t>AGRO F1</t>
  </si>
  <si>
    <t>Tomate rouge hybride</t>
  </si>
  <si>
    <t>Tomate ancienne</t>
  </si>
  <si>
    <t>MILENA F1</t>
  </si>
  <si>
    <t>SPRINTER F1</t>
  </si>
  <si>
    <t>YOLO WONDER</t>
  </si>
  <si>
    <t>CALIFORNIA WONDER ORANGE</t>
  </si>
  <si>
    <t>Poivron carré rouge</t>
  </si>
  <si>
    <t>Poivron carré orange</t>
  </si>
  <si>
    <t>Poivron carré jaune</t>
  </si>
  <si>
    <t>FIESTA F1</t>
  </si>
  <si>
    <t>Poivron allongé rouge</t>
  </si>
  <si>
    <t>ATRIS F1</t>
  </si>
  <si>
    <t>PANTOS</t>
  </si>
  <si>
    <t>Poivron allongé orange</t>
  </si>
  <si>
    <t>ORANOS F1</t>
  </si>
  <si>
    <t>KYRA</t>
  </si>
  <si>
    <t>Poivron allongé jaune</t>
  </si>
  <si>
    <t>CORNO DI BUE GIALLO</t>
  </si>
  <si>
    <t>Mini-poivron</t>
  </si>
  <si>
    <t>CAVIAR CALABRAIS</t>
  </si>
  <si>
    <t>GORRIA (dit d'Espelette)</t>
  </si>
  <si>
    <t>Piment</t>
  </si>
  <si>
    <t>AUBERGINE</t>
  </si>
  <si>
    <t>BLACK GEM F1</t>
  </si>
  <si>
    <t>FLAVINE F1</t>
  </si>
  <si>
    <t>Aubergine noire</t>
  </si>
  <si>
    <t>Aubergine noire longue</t>
  </si>
  <si>
    <t>Aubergine zébrée</t>
  </si>
  <si>
    <t>COURGETTE</t>
  </si>
  <si>
    <t>ZODIAC F1</t>
  </si>
  <si>
    <t>ZUCCHINI</t>
  </si>
  <si>
    <t>GEODE F1</t>
  </si>
  <si>
    <t>LUNEOR F1</t>
  </si>
  <si>
    <t>Courgette longue verte</t>
  </si>
  <si>
    <t>Courgette ronde verte</t>
  </si>
  <si>
    <t>Courgette ronde jaune</t>
  </si>
  <si>
    <t>COURGE</t>
  </si>
  <si>
    <t>HAVANA F1</t>
  </si>
  <si>
    <t>AMORO F1</t>
  </si>
  <si>
    <t>CONCOMBRE / CORNICHON</t>
  </si>
  <si>
    <t>KATRINA F1</t>
  </si>
  <si>
    <t>TANJA</t>
  </si>
  <si>
    <t>Concombre de plein champ</t>
  </si>
  <si>
    <t>Concombre long</t>
  </si>
  <si>
    <t>Concombre court d'abri</t>
  </si>
  <si>
    <t>Concombre cocktail</t>
  </si>
  <si>
    <t>ZEHNERIA SCABRA</t>
  </si>
  <si>
    <t>Cornichon</t>
  </si>
  <si>
    <t>ADAM F1</t>
  </si>
  <si>
    <t>MELON</t>
  </si>
  <si>
    <t>Melon</t>
  </si>
  <si>
    <t>ARTEMIS F1</t>
  </si>
  <si>
    <t>NOM DE L'ENTREPRISE</t>
  </si>
  <si>
    <t>[Nom de l'entreprise]</t>
  </si>
  <si>
    <t>[N° et nom de la voie]</t>
  </si>
  <si>
    <t>[Code postal]</t>
  </si>
  <si>
    <t>[Commune]</t>
  </si>
  <si>
    <t>ADRESSE DE L'ENTREPRISE</t>
  </si>
  <si>
    <t>N° SIRET</t>
  </si>
  <si>
    <t>ADRESSE DE LIVRAISON</t>
  </si>
  <si>
    <t>[XXX.XXX.XXX.XXXXX]</t>
  </si>
  <si>
    <t>LAITUE SOUS-ABRIS</t>
  </si>
  <si>
    <t>LAITUE EXTERIEUR</t>
  </si>
  <si>
    <t>JEUNE POUSSE</t>
  </si>
  <si>
    <t>AROMATIQUE</t>
  </si>
  <si>
    <t>CHOU</t>
  </si>
  <si>
    <t>DIVERS</t>
  </si>
  <si>
    <r>
      <t xml:space="preserve">MOTTE DE 7CM x 7CM (CAISSE DE 28 MOTTES) </t>
    </r>
    <r>
      <rPr>
        <sz val="14"/>
        <color theme="1"/>
        <rFont val="Calibri"/>
        <family val="2"/>
        <scheme val="minor"/>
      </rPr>
      <t>- Possibilité, pour chaque variété, de commander 0,5 caisse (majoration de 20%/plant) ou 0,25 caisse (majoration de 30%/plant)</t>
    </r>
  </si>
  <si>
    <t>TOMATE</t>
  </si>
  <si>
    <t>POIVRON / PIMENT</t>
  </si>
  <si>
    <t>BARTELLY F1</t>
  </si>
  <si>
    <t>APERO F1</t>
  </si>
  <si>
    <t>PRINCE BORGHESE</t>
  </si>
  <si>
    <t>GERMAN LUNCH BOX</t>
  </si>
  <si>
    <t>CŒUR DE BŒUF ORANGE</t>
  </si>
  <si>
    <t>TSAKONIKI</t>
  </si>
  <si>
    <t>ROLLINSON'S TELEGRAPH</t>
  </si>
  <si>
    <t>JACK-BE-LITTLE</t>
  </si>
  <si>
    <t>SWEET DUMPLING PATIDOU</t>
  </si>
  <si>
    <t>BUTTERNUT</t>
  </si>
  <si>
    <t>SUCRINE DU BERRY</t>
  </si>
  <si>
    <t>SPAGHETTI VEGETAL</t>
  </si>
  <si>
    <t>POTIMARRON RED KURI</t>
  </si>
  <si>
    <t>MUSQUEE DE PROVENCE</t>
  </si>
  <si>
    <t>Courge type Butternut</t>
  </si>
  <si>
    <t>Courge type Potimarron</t>
  </si>
  <si>
    <t>Courge type Potirron</t>
  </si>
  <si>
    <t>PATISSON</t>
  </si>
  <si>
    <t>ROUGE VIF D'ETAMPES</t>
  </si>
  <si>
    <t>BLEU DE HONGRIE</t>
  </si>
  <si>
    <t>BUTTERCUP</t>
  </si>
  <si>
    <t xml:space="preserve">Les plants commandés seront à retirer au 170 chemin de halage à Picquigny. 
Si vous souhaitez vous faire livrer vos plants, veuillez noter ci-dessous l'adresse de livraison envisagée. Un devis vous sera transmis en fonction de l'organisation prévue pour les tournées. </t>
  </si>
  <si>
    <t xml:space="preserve">Courge petit calibre </t>
  </si>
  <si>
    <t>(poids&lt;1kg)</t>
  </si>
  <si>
    <t xml:space="preserve">Courge gros calibre </t>
  </si>
  <si>
    <t>(poids&gt;1kg)</t>
  </si>
  <si>
    <t xml:space="preserve">Tomate rouge de </t>
  </si>
  <si>
    <t>plein champ</t>
  </si>
  <si>
    <t xml:space="preserve">Tomate cocktail </t>
  </si>
  <si>
    <t>(poids&lt;100g)</t>
  </si>
  <si>
    <t>PRENOM / NOM</t>
  </si>
  <si>
    <t>[Prénom / Nom]</t>
  </si>
  <si>
    <t>NUMERO DE MOBILE</t>
  </si>
  <si>
    <t>[N° de mobile]</t>
  </si>
  <si>
    <t>EMAIL</t>
  </si>
  <si>
    <t>[Email]</t>
  </si>
  <si>
    <t>TYFRANE F1</t>
  </si>
  <si>
    <t>ANALOTTA</t>
  </si>
  <si>
    <t>BRANDYWINE JOYCE</t>
  </si>
  <si>
    <t>VIEILLE FRANCE</t>
  </si>
  <si>
    <t>Haut-Jardin Prévisionnel de commande v3</t>
  </si>
  <si>
    <t>Le règlement des livraisons du mois se fera chaque fin de mois, par prélèvement automatique. A la suite de l'envoi de votre commande, vous recevrez un mail, vous invitant à compléter votre mandat de prélèvement.</t>
  </si>
  <si>
    <t>MOTTE DE 4CM x 4CM (CAISSE DE 112 MOTTES) - Possibilité, pour chaque variété, de commander 0,5 caisse (majoration de 20%/plant) ou 0,25 caisse (majoration de 30%/plant)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</si>
</sst>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0_-;\-* #,##0.000_-;_-* &quot;-&quot;??_-;_-@_-"/>
    <numFmt numFmtId="165" formatCode="0#&quot; &quot;##&quot; &quot;##&quot; &quot;##&quot; &quot;##"/>
    <numFmt numFmtId="166" formatCode="_-* #,##0_-;\-* #,##0_-;_-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666666"/>
      <name val="Roboto"/>
    </font>
    <font>
      <sz val="10"/>
      <color rgb="FF999999"/>
      <name val="Roboto"/>
    </font>
    <font>
      <b/>
      <sz val="10"/>
      <color theme="0" tint="-0.499984740745262"/>
      <name val="Roboto"/>
    </font>
    <font>
      <sz val="11"/>
      <color theme="1" tint="0.34998626667073579"/>
      <name val="Arial Narrow"/>
      <family val="2"/>
    </font>
    <font>
      <i/>
      <sz val="11"/>
      <color theme="1" tint="0.34998626667073579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0"/>
      <color theme="1"/>
      <name val="Arial Narrow"/>
      <family val="2"/>
    </font>
    <font>
      <sz val="11"/>
      <color rgb="FF000000"/>
      <name val="Arial Narrow"/>
      <family val="2"/>
    </font>
    <font>
      <sz val="11"/>
      <color theme="1" tint="0.249977111117893"/>
      <name val="Arial Narrow"/>
      <family val="2"/>
    </font>
    <font>
      <sz val="8"/>
      <color theme="1" tint="0.249977111117893"/>
      <name val="Arial Narrow"/>
      <family val="2"/>
    </font>
    <font>
      <sz val="12"/>
      <color theme="1" tint="0.34998626667073579"/>
      <name val="Arial Narrow"/>
      <family val="2"/>
    </font>
    <font>
      <sz val="12"/>
      <color theme="1"/>
      <name val="Calibri"/>
      <family val="2"/>
      <scheme val="minor"/>
    </font>
    <font>
      <i/>
      <sz val="8"/>
      <color theme="6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rgb="FFD9D9D9"/>
      </bottom>
      <diagonal/>
    </border>
    <border>
      <left/>
      <right/>
      <top/>
      <bottom style="thick">
        <color theme="0" tint="-0.499984740745262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indexed="64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92">
    <xf numFmtId="0" fontId="0" fillId="0" borderId="0" xfId="0"/>
    <xf numFmtId="0" fontId="9" fillId="0" borderId="0" xfId="0" applyFont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1" fillId="4" borderId="5" xfId="0" applyFont="1" applyFill="1" applyBorder="1" applyAlignment="1">
      <alignment vertical="center" wrapText="1"/>
    </xf>
    <xf numFmtId="0" fontId="9" fillId="0" borderId="0" xfId="0" applyFont="1" applyAlignment="1">
      <alignment wrapText="1"/>
    </xf>
    <xf numFmtId="0" fontId="0" fillId="0" borderId="6" xfId="0" applyBorder="1"/>
    <xf numFmtId="0" fontId="13" fillId="0" borderId="7" xfId="0" applyFont="1" applyBorder="1"/>
    <xf numFmtId="44" fontId="13" fillId="0" borderId="7" xfId="1" applyFont="1" applyBorder="1"/>
    <xf numFmtId="44" fontId="14" fillId="0" borderId="7" xfId="0" applyNumberFormat="1" applyFont="1" applyBorder="1"/>
    <xf numFmtId="0" fontId="14" fillId="0" borderId="7" xfId="0" applyFont="1" applyBorder="1"/>
    <xf numFmtId="0" fontId="13" fillId="0" borderId="9" xfId="0" applyFont="1" applyBorder="1"/>
    <xf numFmtId="44" fontId="13" fillId="0" borderId="9" xfId="1" applyFont="1" applyBorder="1"/>
    <xf numFmtId="44" fontId="14" fillId="0" borderId="9" xfId="0" applyNumberFormat="1" applyFont="1" applyBorder="1"/>
    <xf numFmtId="0" fontId="14" fillId="0" borderId="9" xfId="0" applyFont="1" applyBorder="1"/>
    <xf numFmtId="0" fontId="13" fillId="0" borderId="11" xfId="0" applyFont="1" applyBorder="1"/>
    <xf numFmtId="44" fontId="13" fillId="0" borderId="11" xfId="1" applyFont="1" applyBorder="1"/>
    <xf numFmtId="44" fontId="14" fillId="0" borderId="11" xfId="0" applyNumberFormat="1" applyFont="1" applyBorder="1"/>
    <xf numFmtId="0" fontId="14" fillId="0" borderId="11" xfId="0" applyFont="1" applyBorder="1"/>
    <xf numFmtId="0" fontId="0" fillId="3" borderId="7" xfId="0" applyFill="1" applyBorder="1"/>
    <xf numFmtId="44" fontId="0" fillId="3" borderId="7" xfId="1" applyFont="1" applyFill="1" applyBorder="1"/>
    <xf numFmtId="44" fontId="5" fillId="3" borderId="7" xfId="0" applyNumberFormat="1" applyFont="1" applyFill="1" applyBorder="1"/>
    <xf numFmtId="0" fontId="5" fillId="3" borderId="7" xfId="0" applyFont="1" applyFill="1" applyBorder="1"/>
    <xf numFmtId="0" fontId="0" fillId="3" borderId="14" xfId="0" applyFill="1" applyBorder="1"/>
    <xf numFmtId="0" fontId="15" fillId="3" borderId="13" xfId="0" applyFont="1" applyFill="1" applyBorder="1"/>
    <xf numFmtId="0" fontId="13" fillId="0" borderId="0" xfId="0" applyFont="1"/>
    <xf numFmtId="0" fontId="17" fillId="6" borderId="13" xfId="0" applyFont="1" applyFill="1" applyBorder="1" applyAlignment="1">
      <alignment horizontal="left" vertical="center"/>
    </xf>
    <xf numFmtId="0" fontId="8" fillId="6" borderId="7" xfId="0" applyFont="1" applyFill="1" applyBorder="1" applyAlignment="1">
      <alignment horizontal="left" vertical="center"/>
    </xf>
    <xf numFmtId="0" fontId="6" fillId="6" borderId="7" xfId="0" applyFont="1" applyFill="1" applyBorder="1" applyAlignment="1">
      <alignment horizontal="left" vertical="center" wrapText="1"/>
    </xf>
    <xf numFmtId="0" fontId="7" fillId="6" borderId="7" xfId="0" applyFont="1" applyFill="1" applyBorder="1" applyAlignment="1">
      <alignment horizontal="left" vertical="center" wrapText="1"/>
    </xf>
    <xf numFmtId="0" fontId="2" fillId="6" borderId="7" xfId="2" applyFont="1" applyFill="1" applyBorder="1" applyAlignment="1">
      <alignment horizontal="left" vertical="center"/>
    </xf>
    <xf numFmtId="0" fontId="2" fillId="6" borderId="14" xfId="2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6" fillId="0" borderId="8" xfId="2" applyFont="1" applyBorder="1" applyAlignment="1">
      <alignment horizontal="center" vertical="center"/>
    </xf>
    <xf numFmtId="44" fontId="13" fillId="0" borderId="0" xfId="1" applyFont="1" applyBorder="1"/>
    <xf numFmtId="44" fontId="14" fillId="0" borderId="0" xfId="0" applyNumberFormat="1" applyFont="1"/>
    <xf numFmtId="0" fontId="14" fillId="0" borderId="0" xfId="0" applyFont="1"/>
    <xf numFmtId="0" fontId="17" fillId="7" borderId="13" xfId="0" applyFont="1" applyFill="1" applyBorder="1" applyAlignment="1">
      <alignment horizontal="left" vertical="center"/>
    </xf>
    <xf numFmtId="0" fontId="8" fillId="7" borderId="7" xfId="0" applyFont="1" applyFill="1" applyBorder="1" applyAlignment="1">
      <alignment horizontal="center" vertical="center"/>
    </xf>
    <xf numFmtId="44" fontId="6" fillId="7" borderId="7" xfId="1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 wrapText="1"/>
    </xf>
    <xf numFmtId="0" fontId="15" fillId="8" borderId="13" xfId="0" applyFont="1" applyFill="1" applyBorder="1"/>
    <xf numFmtId="0" fontId="0" fillId="8" borderId="7" xfId="0" applyFill="1" applyBorder="1"/>
    <xf numFmtId="44" fontId="0" fillId="8" borderId="7" xfId="1" applyFont="1" applyFill="1" applyBorder="1"/>
    <xf numFmtId="44" fontId="5" fillId="8" borderId="7" xfId="0" applyNumberFormat="1" applyFont="1" applyFill="1" applyBorder="1"/>
    <xf numFmtId="0" fontId="5" fillId="8" borderId="7" xfId="0" applyFont="1" applyFill="1" applyBorder="1"/>
    <xf numFmtId="0" fontId="16" fillId="5" borderId="0" xfId="0" applyFont="1" applyFill="1"/>
    <xf numFmtId="0" fontId="16" fillId="0" borderId="8" xfId="0" applyFont="1" applyBorder="1"/>
    <xf numFmtId="0" fontId="16" fillId="5" borderId="18" xfId="0" applyFont="1" applyFill="1" applyBorder="1"/>
    <xf numFmtId="0" fontId="16" fillId="0" borderId="12" xfId="0" applyFont="1" applyBorder="1"/>
    <xf numFmtId="0" fontId="16" fillId="3" borderId="7" xfId="0" applyFont="1" applyFill="1" applyBorder="1"/>
    <xf numFmtId="0" fontId="16" fillId="3" borderId="14" xfId="0" applyFont="1" applyFill="1" applyBorder="1"/>
    <xf numFmtId="0" fontId="16" fillId="0" borderId="10" xfId="0" applyFont="1" applyBorder="1"/>
    <xf numFmtId="0" fontId="16" fillId="5" borderId="4" xfId="0" applyFont="1" applyFill="1" applyBorder="1"/>
    <xf numFmtId="0" fontId="16" fillId="0" borderId="0" xfId="0" applyFont="1"/>
    <xf numFmtId="0" fontId="15" fillId="7" borderId="7" xfId="2" applyFont="1" applyFill="1" applyBorder="1" applyAlignment="1">
      <alignment horizontal="center" vertical="center"/>
    </xf>
    <xf numFmtId="0" fontId="15" fillId="7" borderId="14" xfId="2" applyFont="1" applyFill="1" applyBorder="1" applyAlignment="1">
      <alignment horizontal="center" vertical="center"/>
    </xf>
    <xf numFmtId="0" fontId="16" fillId="8" borderId="7" xfId="0" applyFont="1" applyFill="1" applyBorder="1"/>
    <xf numFmtId="0" fontId="16" fillId="8" borderId="14" xfId="0" applyFont="1" applyFill="1" applyBorder="1"/>
    <xf numFmtId="0" fontId="18" fillId="5" borderId="0" xfId="0" applyFont="1" applyFill="1"/>
    <xf numFmtId="0" fontId="16" fillId="5" borderId="20" xfId="0" applyFont="1" applyFill="1" applyBorder="1"/>
    <xf numFmtId="0" fontId="16" fillId="5" borderId="9" xfId="0" applyFont="1" applyFill="1" applyBorder="1"/>
    <xf numFmtId="0" fontId="16" fillId="5" borderId="21" xfId="0" applyFont="1" applyFill="1" applyBorder="1"/>
    <xf numFmtId="44" fontId="0" fillId="0" borderId="0" xfId="1" applyFont="1"/>
    <xf numFmtId="164" fontId="0" fillId="0" borderId="0" xfId="3" applyNumberFormat="1" applyFont="1"/>
    <xf numFmtId="0" fontId="20" fillId="0" borderId="10" xfId="0" applyFont="1" applyBorder="1" applyAlignment="1">
      <alignment horizontal="center" vertical="center"/>
    </xf>
    <xf numFmtId="0" fontId="10" fillId="2" borderId="22" xfId="0" applyFont="1" applyFill="1" applyBorder="1" applyAlignment="1">
      <alignment vertical="center" wrapText="1"/>
    </xf>
    <xf numFmtId="0" fontId="11" fillId="2" borderId="23" xfId="0" applyFont="1" applyFill="1" applyBorder="1" applyAlignment="1">
      <alignment vertical="center" wrapText="1"/>
    </xf>
    <xf numFmtId="0" fontId="19" fillId="5" borderId="2" xfId="2" applyFont="1" applyFill="1" applyBorder="1" applyAlignment="1">
      <alignment horizontal="left" vertical="center"/>
    </xf>
    <xf numFmtId="0" fontId="19" fillId="5" borderId="3" xfId="2" applyFont="1" applyFill="1" applyBorder="1" applyAlignment="1">
      <alignment horizontal="left" vertical="center"/>
    </xf>
    <xf numFmtId="0" fontId="19" fillId="0" borderId="3" xfId="2" applyFont="1" applyBorder="1" applyAlignment="1">
      <alignment horizontal="left" vertical="center"/>
    </xf>
    <xf numFmtId="0" fontId="16" fillId="0" borderId="3" xfId="2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22" fillId="0" borderId="17" xfId="0" applyFont="1" applyBorder="1"/>
    <xf numFmtId="0" fontId="22" fillId="0" borderId="13" xfId="0" applyFont="1" applyBorder="1"/>
    <xf numFmtId="0" fontId="22" fillId="0" borderId="15" xfId="0" applyFont="1" applyBorder="1"/>
    <xf numFmtId="0" fontId="22" fillId="0" borderId="19" xfId="0" applyFont="1" applyBorder="1"/>
    <xf numFmtId="0" fontId="23" fillId="0" borderId="19" xfId="0" applyFont="1" applyBorder="1"/>
    <xf numFmtId="0" fontId="17" fillId="8" borderId="13" xfId="0" applyFont="1" applyFill="1" applyBorder="1"/>
    <xf numFmtId="0" fontId="22" fillId="0" borderId="19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11" fillId="4" borderId="0" xfId="0" applyFont="1" applyFill="1" applyAlignment="1">
      <alignment vertical="center" wrapText="1"/>
    </xf>
    <xf numFmtId="49" fontId="11" fillId="4" borderId="5" xfId="0" applyNumberFormat="1" applyFont="1" applyFill="1" applyBorder="1" applyAlignment="1">
      <alignment vertical="center" wrapText="1"/>
    </xf>
    <xf numFmtId="165" fontId="11" fillId="4" borderId="5" xfId="0" applyNumberFormat="1" applyFont="1" applyFill="1" applyBorder="1" applyAlignment="1">
      <alignment horizontal="left" vertical="center" wrapText="1"/>
    </xf>
    <xf numFmtId="0" fontId="24" fillId="0" borderId="0" xfId="0" applyFont="1"/>
    <xf numFmtId="166" fontId="11" fillId="4" borderId="5" xfId="3" applyNumberFormat="1" applyFont="1" applyFill="1" applyBorder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2" fillId="4" borderId="0" xfId="0" applyFont="1" applyFill="1" applyAlignment="1">
      <alignment horizontal="left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</cellXfs>
  <cellStyles count="4">
    <cellStyle name="Milliers" xfId="3" builtinId="3"/>
    <cellStyle name="Monétaire" xfId="1" builtinId="4"/>
    <cellStyle name="Normal" xfId="0" builtinId="0"/>
    <cellStyle name="Normal 3" xfId="2" xr:uid="{F2E8B50B-42E8-4CD0-84A6-92E47195AC64}"/>
  </cellStyles>
  <dxfs count="0"/>
  <tableStyles count="0" defaultTableStyle="TableStyleMedium2" defaultPivotStyle="PivotStyleLight16"/>
  <colors>
    <mruColors>
      <color rgb="FFBA6A4A"/>
      <color rgb="FFF5B32F"/>
      <color rgb="FFA66A3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259773</xdr:colOff>
      <xdr:row>15</xdr:row>
      <xdr:rowOff>303066</xdr:rowOff>
    </xdr:from>
    <xdr:to>
      <xdr:col>4</xdr:col>
      <xdr:colOff>753949</xdr:colOff>
      <xdr:row>17</xdr:row>
      <xdr:rowOff>176586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DD153068-5485-469E-AFBC-5391E1C87C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34546" y="2190748"/>
          <a:ext cx="1256176" cy="800043"/>
        </a:xfrm>
        <a:prstGeom prst="rect">
          <a:avLst/>
        </a:prstGeom>
      </xdr:spPr>
    </xdr:pic>
    <xdr:clientData/>
  </xdr:twoCellAnchor>
  <xdr:twoCellAnchor editAs="oneCell">
    <xdr:from>
      <xdr:col>3</xdr:col>
      <xdr:colOff>476251</xdr:colOff>
      <xdr:row>22</xdr:row>
      <xdr:rowOff>33653</xdr:rowOff>
    </xdr:from>
    <xdr:to>
      <xdr:col>4</xdr:col>
      <xdr:colOff>666751</xdr:colOff>
      <xdr:row>25</xdr:row>
      <xdr:rowOff>114069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B81EDA19-88A2-4CF0-B9C5-67F6A31163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51024" y="4813471"/>
          <a:ext cx="952500" cy="920348"/>
        </a:xfrm>
        <a:prstGeom prst="rect">
          <a:avLst/>
        </a:prstGeom>
      </xdr:spPr>
    </xdr:pic>
    <xdr:clientData/>
  </xdr:twoCellAnchor>
  <xdr:twoCellAnchor editAs="oneCell">
    <xdr:from>
      <xdr:col>3</xdr:col>
      <xdr:colOff>291119</xdr:colOff>
      <xdr:row>1</xdr:row>
      <xdr:rowOff>1</xdr:rowOff>
    </xdr:from>
    <xdr:to>
      <xdr:col>4</xdr:col>
      <xdr:colOff>672292</xdr:colOff>
      <xdr:row>6</xdr:row>
      <xdr:rowOff>86592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211B4F47-CBD8-48CE-A26A-354DDE6AF3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265892" y="199160"/>
          <a:ext cx="1143173" cy="10650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202405</xdr:colOff>
      <xdr:row>2</xdr:row>
      <xdr:rowOff>234157</xdr:rowOff>
    </xdr:from>
    <xdr:to>
      <xdr:col>37</xdr:col>
      <xdr:colOff>333374</xdr:colOff>
      <xdr:row>8</xdr:row>
      <xdr:rowOff>166687</xdr:rowOff>
    </xdr:to>
    <xdr:sp macro="" textlink="">
      <xdr:nvSpPr>
        <xdr:cNvPr id="2" name="Bulle narrative : rectangle à coins arrondis 1">
          <a:extLst>
            <a:ext uri="{FF2B5EF4-FFF2-40B4-BE49-F238E27FC236}">
              <a16:creationId xmlns:a16="http://schemas.microsoft.com/office/drawing/2014/main" id="{FD33EE19-5209-41B7-912C-2444047DC5A3}"/>
            </a:ext>
          </a:extLst>
        </xdr:cNvPr>
        <xdr:cNvSpPr/>
      </xdr:nvSpPr>
      <xdr:spPr>
        <a:xfrm>
          <a:off x="12815093" y="900907"/>
          <a:ext cx="3798094" cy="1202530"/>
        </a:xfrm>
        <a:prstGeom prst="wedgeRoundRectCallout">
          <a:avLst>
            <a:gd name="adj1" fmla="val -45535"/>
            <a:gd name="adj2" fmla="val 71134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200" b="1" u="sng"/>
            <a:t>COMMENT COMPLETER LE PLANNING</a:t>
          </a:r>
          <a:r>
            <a:rPr lang="fr-FR" sz="1200" b="1" u="sng" baseline="0"/>
            <a:t> PREVISIONNEL ?</a:t>
          </a:r>
        </a:p>
        <a:p>
          <a:pPr algn="l"/>
          <a:r>
            <a:rPr lang="fr-FR" sz="1200" b="0"/>
            <a:t>Indiquez le nombre de caisse(s) de</a:t>
          </a:r>
          <a:r>
            <a:rPr lang="fr-FR" sz="1200" b="0" baseline="0"/>
            <a:t> plants de la variété souhaitée, dans les cases non-grisées, selon les semaines de livraison envisagées. Les infos se mettront à jour automatiquement dans les colonnes de gauche.</a:t>
          </a:r>
          <a:endParaRPr lang="fr-FR" sz="1200" b="0"/>
        </a:p>
      </xdr:txBody>
    </xdr:sp>
    <xdr:clientData/>
  </xdr:twoCellAnchor>
  <xdr:twoCellAnchor>
    <xdr:from>
      <xdr:col>18</xdr:col>
      <xdr:colOff>11909</xdr:colOff>
      <xdr:row>3</xdr:row>
      <xdr:rowOff>59531</xdr:rowOff>
    </xdr:from>
    <xdr:to>
      <xdr:col>25</xdr:col>
      <xdr:colOff>119064</xdr:colOff>
      <xdr:row>8</xdr:row>
      <xdr:rowOff>142874</xdr:rowOff>
    </xdr:to>
    <xdr:sp macro="" textlink="">
      <xdr:nvSpPr>
        <xdr:cNvPr id="3" name="Rectangle : coins arrondis 2">
          <a:extLst>
            <a:ext uri="{FF2B5EF4-FFF2-40B4-BE49-F238E27FC236}">
              <a16:creationId xmlns:a16="http://schemas.microsoft.com/office/drawing/2014/main" id="{5DF57E24-EAAE-4BC6-8BB8-62D49ED4B991}"/>
            </a:ext>
          </a:extLst>
        </xdr:cNvPr>
        <xdr:cNvSpPr/>
      </xdr:nvSpPr>
      <xdr:spPr>
        <a:xfrm>
          <a:off x="9882190" y="964406"/>
          <a:ext cx="2440780" cy="1154906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400"/>
            <a:t>Pensez</a:t>
          </a:r>
          <a:r>
            <a:rPr lang="fr-FR" sz="1400" baseline="0"/>
            <a:t> à compléter vos coordonnées dans le premier onglet, avant de compléter votre prévisionnel.</a:t>
          </a:r>
          <a:endParaRPr lang="fr-FR" sz="14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E922E-2388-4469-A2FE-639E6991C5FE}">
  <dimension ref="A1:AQ33"/>
  <sheetViews>
    <sheetView showGridLines="0" topLeftCell="A16" zoomScale="110" zoomScaleNormal="110" workbookViewId="0">
      <selection activeCell="B26" sqref="B26"/>
    </sheetView>
  </sheetViews>
  <sheetFormatPr baseColWidth="10" defaultRowHeight="15" x14ac:dyDescent="0.25"/>
  <cols>
    <col min="1" max="1" width="28.5703125" customWidth="1"/>
    <col min="2" max="2" width="49.5703125" customWidth="1"/>
  </cols>
  <sheetData>
    <row r="1" spans="1:43" ht="15.75" customHeight="1" thickBot="1" x14ac:dyDescent="0.3">
      <c r="A1" s="2" t="s">
        <v>186</v>
      </c>
      <c r="B1" s="3" t="s">
        <v>187</v>
      </c>
      <c r="C1" s="4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3" spans="1:43" ht="15.75" thickBot="1" x14ac:dyDescent="0.3">
      <c r="A3" s="86" t="s">
        <v>191</v>
      </c>
      <c r="B3" s="3" t="s">
        <v>188</v>
      </c>
    </row>
    <row r="4" spans="1:43" ht="15.75" thickBot="1" x14ac:dyDescent="0.3">
      <c r="A4" s="86"/>
      <c r="B4" s="82" t="s">
        <v>189</v>
      </c>
    </row>
    <row r="5" spans="1:43" ht="15.75" thickBot="1" x14ac:dyDescent="0.3">
      <c r="A5" s="87"/>
      <c r="B5" s="3" t="s">
        <v>190</v>
      </c>
    </row>
    <row r="7" spans="1:43" ht="15.75" thickBot="1" x14ac:dyDescent="0.3">
      <c r="A7" s="2" t="s">
        <v>192</v>
      </c>
      <c r="B7" s="85" t="s">
        <v>194</v>
      </c>
    </row>
    <row r="9" spans="1:43" ht="15.75" thickBot="1" x14ac:dyDescent="0.3">
      <c r="A9" s="2" t="s">
        <v>234</v>
      </c>
      <c r="B9" s="3" t="s">
        <v>235</v>
      </c>
    </row>
    <row r="10" spans="1:43" x14ac:dyDescent="0.25">
      <c r="A10" s="80"/>
      <c r="B10" s="81"/>
    </row>
    <row r="11" spans="1:43" ht="15.75" thickBot="1" x14ac:dyDescent="0.3">
      <c r="A11" s="2" t="s">
        <v>236</v>
      </c>
      <c r="B11" s="83" t="s">
        <v>237</v>
      </c>
    </row>
    <row r="12" spans="1:43" x14ac:dyDescent="0.25">
      <c r="A12" s="80"/>
      <c r="B12" s="81"/>
    </row>
    <row r="13" spans="1:43" ht="15.75" thickBot="1" x14ac:dyDescent="0.3">
      <c r="A13" s="2" t="s">
        <v>238</v>
      </c>
      <c r="B13" s="3" t="s">
        <v>239</v>
      </c>
    </row>
    <row r="14" spans="1:43" ht="15.75" thickBot="1" x14ac:dyDescent="0.3">
      <c r="A14" s="5"/>
      <c r="B14" s="5"/>
      <c r="C14" s="5"/>
      <c r="D14" s="5"/>
      <c r="E14" s="5"/>
      <c r="F14" s="5"/>
    </row>
    <row r="15" spans="1:43" ht="9.75" customHeight="1" thickTop="1" x14ac:dyDescent="0.25"/>
    <row r="16" spans="1:43" ht="57.75" customHeight="1" x14ac:dyDescent="0.25">
      <c r="A16" s="88" t="s">
        <v>225</v>
      </c>
      <c r="B16" s="88"/>
    </row>
    <row r="18" spans="1:6" ht="15.75" thickBot="1" x14ac:dyDescent="0.3">
      <c r="A18" s="86" t="s">
        <v>193</v>
      </c>
      <c r="B18" s="3" t="s">
        <v>188</v>
      </c>
    </row>
    <row r="19" spans="1:6" ht="15.75" thickBot="1" x14ac:dyDescent="0.3">
      <c r="A19" s="86"/>
      <c r="B19" s="3" t="s">
        <v>189</v>
      </c>
    </row>
    <row r="20" spans="1:6" ht="15.75" thickBot="1" x14ac:dyDescent="0.3">
      <c r="A20" s="87"/>
      <c r="B20" s="3" t="s">
        <v>190</v>
      </c>
    </row>
    <row r="22" spans="1:6" ht="15.75" thickBot="1" x14ac:dyDescent="0.3">
      <c r="A22" s="5"/>
      <c r="B22" s="5"/>
      <c r="C22" s="5"/>
      <c r="D22" s="5"/>
      <c r="E22" s="5"/>
      <c r="F22" s="5"/>
    </row>
    <row r="23" spans="1:6" ht="9.75" customHeight="1" thickTop="1" x14ac:dyDescent="0.25"/>
    <row r="24" spans="1:6" ht="41.25" customHeight="1" x14ac:dyDescent="0.25">
      <c r="A24" s="88" t="s">
        <v>245</v>
      </c>
      <c r="B24" s="88"/>
    </row>
    <row r="26" spans="1:6" ht="20.25" customHeight="1" x14ac:dyDescent="0.25"/>
    <row r="30" spans="1:6" x14ac:dyDescent="0.25">
      <c r="A30" s="62"/>
      <c r="B30" s="63"/>
    </row>
    <row r="33" spans="1:1" x14ac:dyDescent="0.25">
      <c r="A33" s="84" t="s">
        <v>244</v>
      </c>
    </row>
  </sheetData>
  <mergeCells count="4">
    <mergeCell ref="A3:A5"/>
    <mergeCell ref="A18:A20"/>
    <mergeCell ref="A16:B16"/>
    <mergeCell ref="A24:B2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31995-FE46-4577-B4DD-C2750FB3B0DF}">
  <dimension ref="A1:BF138"/>
  <sheetViews>
    <sheetView showGridLines="0" tabSelected="1" zoomScale="120" zoomScaleNormal="120" workbookViewId="0">
      <pane xSplit="6" ySplit="2" topLeftCell="G3" activePane="bottomRight" state="frozen"/>
      <selection pane="topRight" activeCell="I1" sqref="I1"/>
      <selection pane="bottomLeft" activeCell="A3" sqref="A3"/>
      <selection pane="bottomRight" activeCell="E20" sqref="E20"/>
    </sheetView>
  </sheetViews>
  <sheetFormatPr baseColWidth="10" defaultRowHeight="15" x14ac:dyDescent="0.25"/>
  <cols>
    <col min="1" max="1" width="25.42578125" customWidth="1"/>
    <col min="2" max="2" width="28.7109375" bestFit="1" customWidth="1"/>
    <col min="3" max="3" width="8.85546875" bestFit="1" customWidth="1"/>
    <col min="4" max="4" width="10.140625" customWidth="1"/>
    <col min="5" max="5" width="8" customWidth="1"/>
    <col min="6" max="6" width="8.140625" customWidth="1"/>
    <col min="7" max="58" width="5" customWidth="1"/>
  </cols>
  <sheetData>
    <row r="1" spans="1:58" ht="35.25" customHeight="1" thickTop="1" thickBot="1" x14ac:dyDescent="0.3">
      <c r="A1" s="65" t="s">
        <v>186</v>
      </c>
      <c r="B1" s="66" t="str">
        <f>'1. Coordonnées'!B1</f>
        <v>[Nom de l'entreprise]</v>
      </c>
      <c r="C1" s="89" t="s">
        <v>1</v>
      </c>
      <c r="D1" s="91" t="s">
        <v>13</v>
      </c>
      <c r="E1" s="91" t="s">
        <v>17</v>
      </c>
      <c r="F1" s="91" t="s">
        <v>15</v>
      </c>
      <c r="G1" s="67" t="s">
        <v>19</v>
      </c>
      <c r="H1" s="68"/>
      <c r="I1" s="68"/>
      <c r="J1" s="68"/>
      <c r="K1" s="69" t="s">
        <v>2</v>
      </c>
      <c r="L1" s="69"/>
      <c r="M1" s="69"/>
      <c r="N1" s="69"/>
      <c r="O1" s="68" t="s">
        <v>3</v>
      </c>
      <c r="P1" s="68"/>
      <c r="Q1" s="68"/>
      <c r="R1" s="68"/>
      <c r="S1" s="68"/>
      <c r="T1" s="69" t="s">
        <v>4</v>
      </c>
      <c r="U1" s="69"/>
      <c r="V1" s="69"/>
      <c r="W1" s="69"/>
      <c r="X1" s="68" t="s">
        <v>5</v>
      </c>
      <c r="Y1" s="68"/>
      <c r="Z1" s="68"/>
      <c r="AA1" s="68"/>
      <c r="AB1" s="68"/>
      <c r="AC1" s="70" t="s">
        <v>6</v>
      </c>
      <c r="AD1" s="69"/>
      <c r="AE1" s="69"/>
      <c r="AF1" s="71"/>
      <c r="AG1" s="68" t="s">
        <v>7</v>
      </c>
      <c r="AH1" s="68"/>
      <c r="AI1" s="68"/>
      <c r="AJ1" s="68"/>
      <c r="AK1" s="71" t="s">
        <v>8</v>
      </c>
      <c r="AL1" s="71"/>
      <c r="AM1" s="71"/>
      <c r="AN1" s="71"/>
      <c r="AO1" s="71"/>
      <c r="AP1" s="68" t="s">
        <v>9</v>
      </c>
      <c r="AQ1" s="68"/>
      <c r="AR1" s="68"/>
      <c r="AS1" s="68"/>
      <c r="AT1" s="71" t="s">
        <v>10</v>
      </c>
      <c r="AU1" s="71"/>
      <c r="AV1" s="71"/>
      <c r="AW1" s="71"/>
      <c r="AX1" s="68" t="s">
        <v>11</v>
      </c>
      <c r="AY1" s="68"/>
      <c r="AZ1" s="68"/>
      <c r="BA1" s="68"/>
      <c r="BB1" s="68"/>
      <c r="BC1" s="71" t="s">
        <v>12</v>
      </c>
      <c r="BD1" s="71"/>
      <c r="BE1" s="71"/>
      <c r="BF1" s="72"/>
    </row>
    <row r="2" spans="1:58" ht="17.25" thickTop="1" x14ac:dyDescent="0.25">
      <c r="A2" s="64" t="s">
        <v>14</v>
      </c>
      <c r="B2" s="64" t="s">
        <v>0</v>
      </c>
      <c r="C2" s="90"/>
      <c r="D2" s="90"/>
      <c r="E2" s="90"/>
      <c r="F2" s="90"/>
      <c r="G2" s="32">
        <v>1</v>
      </c>
      <c r="H2" s="32">
        <v>2</v>
      </c>
      <c r="I2" s="32">
        <v>3</v>
      </c>
      <c r="J2" s="32">
        <v>4</v>
      </c>
      <c r="K2" s="32">
        <v>5</v>
      </c>
      <c r="L2" s="32">
        <v>6</v>
      </c>
      <c r="M2" s="32">
        <v>7</v>
      </c>
      <c r="N2" s="32">
        <v>8</v>
      </c>
      <c r="O2" s="32">
        <v>9</v>
      </c>
      <c r="P2" s="32">
        <v>10</v>
      </c>
      <c r="Q2" s="32">
        <v>11</v>
      </c>
      <c r="R2" s="32">
        <v>12</v>
      </c>
      <c r="S2" s="32">
        <v>13</v>
      </c>
      <c r="T2" s="32">
        <v>14</v>
      </c>
      <c r="U2" s="32">
        <v>15</v>
      </c>
      <c r="V2" s="32">
        <v>16</v>
      </c>
      <c r="W2" s="32">
        <v>17</v>
      </c>
      <c r="X2" s="32">
        <v>18</v>
      </c>
      <c r="Y2" s="32">
        <v>19</v>
      </c>
      <c r="Z2" s="32">
        <v>20</v>
      </c>
      <c r="AA2" s="32">
        <v>21</v>
      </c>
      <c r="AB2" s="32">
        <v>22</v>
      </c>
      <c r="AC2" s="32">
        <v>23</v>
      </c>
      <c r="AD2" s="32">
        <v>24</v>
      </c>
      <c r="AE2" s="32">
        <v>25</v>
      </c>
      <c r="AF2" s="32">
        <v>26</v>
      </c>
      <c r="AG2" s="32">
        <v>27</v>
      </c>
      <c r="AH2" s="32">
        <v>28</v>
      </c>
      <c r="AI2" s="32">
        <v>29</v>
      </c>
      <c r="AJ2" s="32">
        <v>30</v>
      </c>
      <c r="AK2" s="32">
        <v>31</v>
      </c>
      <c r="AL2" s="32">
        <v>32</v>
      </c>
      <c r="AM2" s="32">
        <v>33</v>
      </c>
      <c r="AN2" s="32">
        <v>34</v>
      </c>
      <c r="AO2" s="32">
        <v>35</v>
      </c>
      <c r="AP2" s="32">
        <v>36</v>
      </c>
      <c r="AQ2" s="32">
        <v>37</v>
      </c>
      <c r="AR2" s="32">
        <v>38</v>
      </c>
      <c r="AS2" s="32">
        <v>39</v>
      </c>
      <c r="AT2" s="32">
        <v>40</v>
      </c>
      <c r="AU2" s="32">
        <v>41</v>
      </c>
      <c r="AV2" s="32">
        <v>42</v>
      </c>
      <c r="AW2" s="32">
        <v>43</v>
      </c>
      <c r="AX2" s="32">
        <v>44</v>
      </c>
      <c r="AY2" s="32">
        <v>45</v>
      </c>
      <c r="AZ2" s="32">
        <v>46</v>
      </c>
      <c r="BA2" s="32">
        <v>47</v>
      </c>
      <c r="BB2" s="32">
        <v>48</v>
      </c>
      <c r="BC2" s="32">
        <v>49</v>
      </c>
      <c r="BD2" s="32">
        <v>50</v>
      </c>
      <c r="BE2" s="32">
        <v>51</v>
      </c>
      <c r="BF2" s="32">
        <v>52</v>
      </c>
    </row>
    <row r="3" spans="1:58" s="31" customFormat="1" ht="18.75" x14ac:dyDescent="0.25">
      <c r="A3" s="25" t="s">
        <v>246</v>
      </c>
      <c r="B3" s="26"/>
      <c r="C3" s="27"/>
      <c r="D3" s="28"/>
      <c r="E3" s="28"/>
      <c r="F3" s="28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30"/>
    </row>
    <row r="4" spans="1:58" ht="16.5" x14ac:dyDescent="0.3">
      <c r="A4" s="23" t="s">
        <v>195</v>
      </c>
      <c r="B4" s="18"/>
      <c r="C4" s="19"/>
      <c r="D4" s="20"/>
      <c r="E4" s="21"/>
      <c r="F4" s="21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22"/>
    </row>
    <row r="5" spans="1:58" ht="16.5" x14ac:dyDescent="0.3">
      <c r="A5" s="73" t="s">
        <v>26</v>
      </c>
      <c r="B5" s="10" t="s">
        <v>16</v>
      </c>
      <c r="C5" s="11">
        <v>10.31</v>
      </c>
      <c r="D5" s="8">
        <f t="shared" ref="D5:D67" si="0">IF(E5=0.25,E5*C5*1.3,IF(E5=0.5,C5*E5*1.2,C5*E5))</f>
        <v>0</v>
      </c>
      <c r="E5" s="13">
        <v>0</v>
      </c>
      <c r="F5" s="13">
        <f>E5*112</f>
        <v>0</v>
      </c>
      <c r="G5" s="45"/>
      <c r="H5" s="45"/>
      <c r="I5" s="45"/>
      <c r="J5" s="45"/>
      <c r="K5" s="45"/>
      <c r="L5" s="45"/>
      <c r="M5" s="45"/>
      <c r="N5" s="46"/>
      <c r="O5" s="46"/>
      <c r="P5" s="46"/>
      <c r="Q5" s="46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6"/>
      <c r="AV5" s="46"/>
      <c r="AW5" s="46"/>
      <c r="AX5" s="45"/>
      <c r="AY5" s="45"/>
      <c r="AZ5" s="45"/>
      <c r="BA5" s="45"/>
      <c r="BB5" s="45"/>
      <c r="BC5" s="45"/>
      <c r="BD5" s="45"/>
      <c r="BE5" s="45"/>
      <c r="BF5" s="47"/>
    </row>
    <row r="6" spans="1:58" ht="16.5" x14ac:dyDescent="0.3">
      <c r="A6" s="74" t="s">
        <v>22</v>
      </c>
      <c r="B6" s="6" t="s">
        <v>18</v>
      </c>
      <c r="C6" s="11">
        <v>10.31</v>
      </c>
      <c r="D6" s="8">
        <f t="shared" si="0"/>
        <v>0</v>
      </c>
      <c r="E6" s="13">
        <f t="shared" ref="E6:E56" si="1">SUM(G6:BF6)</f>
        <v>0</v>
      </c>
      <c r="F6" s="9">
        <f t="shared" ref="F6:F67" si="2">E6*112</f>
        <v>0</v>
      </c>
      <c r="G6" s="45"/>
      <c r="H6" s="45"/>
      <c r="I6" s="45"/>
      <c r="J6" s="45"/>
      <c r="K6" s="45"/>
      <c r="L6" s="45"/>
      <c r="M6" s="45"/>
      <c r="N6" s="46"/>
      <c r="O6" s="46"/>
      <c r="P6" s="46"/>
      <c r="Q6" s="46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6"/>
      <c r="AV6" s="46"/>
      <c r="AW6" s="46"/>
      <c r="AX6" s="45"/>
      <c r="AY6" s="45"/>
      <c r="AZ6" s="45"/>
      <c r="BA6" s="45"/>
      <c r="BB6" s="45"/>
      <c r="BC6" s="45"/>
      <c r="BD6" s="45"/>
      <c r="BE6" s="45"/>
      <c r="BF6" s="47"/>
    </row>
    <row r="7" spans="1:58" ht="16.5" x14ac:dyDescent="0.3">
      <c r="A7" s="74" t="s">
        <v>21</v>
      </c>
      <c r="B7" s="6" t="s">
        <v>20</v>
      </c>
      <c r="C7" s="11">
        <v>10.31</v>
      </c>
      <c r="D7" s="8">
        <f t="shared" si="0"/>
        <v>0</v>
      </c>
      <c r="E7" s="13">
        <f t="shared" si="1"/>
        <v>0</v>
      </c>
      <c r="F7" s="9">
        <f>E7*112</f>
        <v>0</v>
      </c>
      <c r="G7" s="45"/>
      <c r="H7" s="45"/>
      <c r="I7" s="45"/>
      <c r="J7" s="45"/>
      <c r="K7" s="45"/>
      <c r="L7" s="45"/>
      <c r="M7" s="45"/>
      <c r="N7" s="46"/>
      <c r="O7" s="46"/>
      <c r="P7" s="46"/>
      <c r="Q7" s="46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6"/>
      <c r="AT7" s="46"/>
      <c r="AU7" s="46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7"/>
    </row>
    <row r="8" spans="1:58" ht="16.5" x14ac:dyDescent="0.3">
      <c r="A8" s="74" t="s">
        <v>27</v>
      </c>
      <c r="B8" s="6" t="s">
        <v>25</v>
      </c>
      <c r="C8" s="11">
        <v>10.31</v>
      </c>
      <c r="D8" s="8">
        <f t="shared" si="0"/>
        <v>0</v>
      </c>
      <c r="E8" s="13">
        <f t="shared" si="1"/>
        <v>0</v>
      </c>
      <c r="F8" s="9">
        <f>E8*112</f>
        <v>0</v>
      </c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6"/>
      <c r="BA8" s="46"/>
      <c r="BB8" s="46"/>
      <c r="BC8" s="46"/>
      <c r="BD8" s="45"/>
      <c r="BE8" s="45"/>
      <c r="BF8" s="47"/>
    </row>
    <row r="9" spans="1:58" ht="16.5" x14ac:dyDescent="0.3">
      <c r="A9" s="75" t="s">
        <v>23</v>
      </c>
      <c r="B9" s="14" t="s">
        <v>24</v>
      </c>
      <c r="C9" s="11">
        <v>10.31</v>
      </c>
      <c r="D9" s="8">
        <f t="shared" si="0"/>
        <v>0</v>
      </c>
      <c r="E9" s="13">
        <f t="shared" si="1"/>
        <v>0</v>
      </c>
      <c r="F9" s="17">
        <f t="shared" si="2"/>
        <v>0</v>
      </c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8"/>
      <c r="AW9" s="48"/>
      <c r="AX9" s="48"/>
      <c r="AY9" s="48"/>
      <c r="AZ9" s="48"/>
      <c r="BA9" s="48"/>
      <c r="BB9" s="48"/>
      <c r="BC9" s="48"/>
      <c r="BD9" s="45"/>
      <c r="BE9" s="45"/>
      <c r="BF9" s="47"/>
    </row>
    <row r="10" spans="1:58" ht="16.5" x14ac:dyDescent="0.3">
      <c r="A10" s="23" t="s">
        <v>196</v>
      </c>
      <c r="B10" s="18"/>
      <c r="C10" s="19"/>
      <c r="D10" s="19"/>
      <c r="E10" s="21"/>
      <c r="F10" s="21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50"/>
    </row>
    <row r="11" spans="1:58" ht="16.5" x14ac:dyDescent="0.3">
      <c r="A11" s="73" t="s">
        <v>26</v>
      </c>
      <c r="B11" s="10" t="s">
        <v>241</v>
      </c>
      <c r="C11" s="11">
        <v>10.31</v>
      </c>
      <c r="D11" s="8">
        <f t="shared" si="0"/>
        <v>0</v>
      </c>
      <c r="E11" s="13">
        <f t="shared" si="1"/>
        <v>0</v>
      </c>
      <c r="F11" s="13">
        <f t="shared" si="2"/>
        <v>0</v>
      </c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7"/>
    </row>
    <row r="12" spans="1:58" ht="16.5" x14ac:dyDescent="0.3">
      <c r="A12" s="74" t="s">
        <v>22</v>
      </c>
      <c r="B12" s="6" t="s">
        <v>28</v>
      </c>
      <c r="C12" s="11">
        <v>10.31</v>
      </c>
      <c r="D12" s="8">
        <f t="shared" si="0"/>
        <v>0</v>
      </c>
      <c r="E12" s="13">
        <f t="shared" si="1"/>
        <v>0</v>
      </c>
      <c r="F12" s="9">
        <f t="shared" si="2"/>
        <v>0</v>
      </c>
      <c r="G12" s="45"/>
      <c r="H12" s="45"/>
      <c r="I12" s="45"/>
      <c r="J12" s="45"/>
      <c r="K12" s="45"/>
      <c r="L12" s="45"/>
      <c r="M12" s="45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7"/>
    </row>
    <row r="13" spans="1:58" ht="16.5" x14ac:dyDescent="0.3">
      <c r="A13" s="74" t="s">
        <v>23</v>
      </c>
      <c r="B13" s="6" t="s">
        <v>31</v>
      </c>
      <c r="C13" s="11">
        <v>10.31</v>
      </c>
      <c r="D13" s="8">
        <f t="shared" si="0"/>
        <v>0</v>
      </c>
      <c r="E13" s="13">
        <f t="shared" si="1"/>
        <v>0</v>
      </c>
      <c r="F13" s="9">
        <f t="shared" si="2"/>
        <v>0</v>
      </c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7"/>
    </row>
    <row r="14" spans="1:58" ht="16.5" x14ac:dyDescent="0.3">
      <c r="A14" s="74" t="s">
        <v>27</v>
      </c>
      <c r="B14" s="6" t="s">
        <v>29</v>
      </c>
      <c r="C14" s="11">
        <v>10.31</v>
      </c>
      <c r="D14" s="8">
        <f t="shared" si="0"/>
        <v>0</v>
      </c>
      <c r="E14" s="13">
        <f t="shared" si="1"/>
        <v>0</v>
      </c>
      <c r="F14" s="9">
        <f t="shared" si="2"/>
        <v>0</v>
      </c>
      <c r="G14" s="45"/>
      <c r="H14" s="45"/>
      <c r="I14" s="45"/>
      <c r="J14" s="45"/>
      <c r="K14" s="45"/>
      <c r="L14" s="45"/>
      <c r="M14" s="45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7"/>
    </row>
    <row r="15" spans="1:58" ht="16.5" x14ac:dyDescent="0.3">
      <c r="A15" s="75" t="s">
        <v>21</v>
      </c>
      <c r="B15" s="14" t="s">
        <v>30</v>
      </c>
      <c r="C15" s="11">
        <v>10.31</v>
      </c>
      <c r="D15" s="8">
        <f t="shared" si="0"/>
        <v>0</v>
      </c>
      <c r="E15" s="13">
        <f t="shared" si="1"/>
        <v>0</v>
      </c>
      <c r="F15" s="17">
        <f t="shared" si="2"/>
        <v>0</v>
      </c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7"/>
    </row>
    <row r="16" spans="1:58" ht="16.5" x14ac:dyDescent="0.3">
      <c r="A16" s="23" t="s">
        <v>197</v>
      </c>
      <c r="B16" s="18"/>
      <c r="C16" s="19"/>
      <c r="D16" s="19"/>
      <c r="E16" s="21"/>
      <c r="F16" s="21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50"/>
    </row>
    <row r="17" spans="1:58" ht="16.5" x14ac:dyDescent="0.3">
      <c r="A17" s="76" t="s">
        <v>35</v>
      </c>
      <c r="B17" s="24" t="s">
        <v>44</v>
      </c>
      <c r="C17" s="33">
        <v>11.46</v>
      </c>
      <c r="D17" s="8">
        <f t="shared" si="0"/>
        <v>0</v>
      </c>
      <c r="E17" s="35">
        <f>SUM(G17:BF17)</f>
        <v>0</v>
      </c>
      <c r="F17" s="35">
        <f>E17*112</f>
        <v>0</v>
      </c>
      <c r="G17" s="52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5"/>
      <c r="BC17" s="45"/>
      <c r="BD17" s="45"/>
      <c r="BE17" s="45"/>
      <c r="BF17" s="47"/>
    </row>
    <row r="18" spans="1:58" ht="16.5" x14ac:dyDescent="0.3">
      <c r="A18" s="75" t="s">
        <v>33</v>
      </c>
      <c r="B18" s="6" t="s">
        <v>37</v>
      </c>
      <c r="C18" s="7">
        <v>8.91</v>
      </c>
      <c r="D18" s="8">
        <f t="shared" si="0"/>
        <v>0</v>
      </c>
      <c r="E18" s="9">
        <f t="shared" si="1"/>
        <v>0</v>
      </c>
      <c r="F18" s="9">
        <f t="shared" si="2"/>
        <v>0</v>
      </c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5"/>
      <c r="BC18" s="45"/>
      <c r="BD18" s="45"/>
      <c r="BE18" s="45"/>
      <c r="BF18" s="47"/>
    </row>
    <row r="19" spans="1:58" ht="16.5" x14ac:dyDescent="0.3">
      <c r="A19" s="73"/>
      <c r="B19" s="6" t="s">
        <v>36</v>
      </c>
      <c r="C19" s="7">
        <v>8.91</v>
      </c>
      <c r="D19" s="8">
        <f t="shared" si="0"/>
        <v>0</v>
      </c>
      <c r="E19" s="13">
        <v>0</v>
      </c>
      <c r="F19" s="9">
        <f t="shared" si="2"/>
        <v>0</v>
      </c>
      <c r="G19" s="45"/>
      <c r="H19" s="45"/>
      <c r="I19" s="45"/>
      <c r="J19" s="45"/>
      <c r="K19" s="45"/>
      <c r="L19" s="45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7"/>
    </row>
    <row r="20" spans="1:58" ht="16.5" x14ac:dyDescent="0.3">
      <c r="A20" s="73" t="s">
        <v>32</v>
      </c>
      <c r="B20" s="10" t="s">
        <v>41</v>
      </c>
      <c r="C20" s="7">
        <v>8.91</v>
      </c>
      <c r="D20" s="8">
        <f t="shared" si="0"/>
        <v>0</v>
      </c>
      <c r="E20" s="13">
        <f t="shared" si="1"/>
        <v>0</v>
      </c>
      <c r="F20" s="13">
        <f t="shared" si="2"/>
        <v>0</v>
      </c>
      <c r="G20" s="52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6"/>
      <c r="T20" s="46"/>
      <c r="U20" s="46"/>
      <c r="V20" s="46"/>
      <c r="W20" s="46"/>
      <c r="X20" s="46"/>
      <c r="Y20" s="46"/>
      <c r="Z20" s="46"/>
      <c r="AA20" s="46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6"/>
      <c r="AU20" s="46"/>
      <c r="AV20" s="46"/>
      <c r="AW20" s="46"/>
      <c r="AX20" s="46"/>
      <c r="AY20" s="46"/>
      <c r="AZ20" s="46"/>
      <c r="BA20" s="46"/>
      <c r="BB20" s="45"/>
      <c r="BC20" s="45"/>
      <c r="BD20" s="45"/>
      <c r="BE20" s="45"/>
      <c r="BF20" s="47"/>
    </row>
    <row r="21" spans="1:58" ht="16.5" x14ac:dyDescent="0.3">
      <c r="A21" s="74" t="s">
        <v>38</v>
      </c>
      <c r="B21" s="6" t="s">
        <v>39</v>
      </c>
      <c r="C21" s="7">
        <v>8.26</v>
      </c>
      <c r="D21" s="8">
        <f t="shared" si="0"/>
        <v>0</v>
      </c>
      <c r="E21" s="13">
        <f t="shared" si="1"/>
        <v>0</v>
      </c>
      <c r="F21" s="9">
        <f t="shared" si="2"/>
        <v>0</v>
      </c>
      <c r="G21" s="52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5"/>
      <c r="AL21" s="45"/>
      <c r="AM21" s="45"/>
      <c r="AN21" s="45"/>
      <c r="AO21" s="45"/>
      <c r="AP21" s="45"/>
      <c r="AQ21" s="45"/>
      <c r="AR21" s="45"/>
      <c r="AS21" s="45"/>
      <c r="AT21" s="46"/>
      <c r="AU21" s="46"/>
      <c r="AV21" s="46"/>
      <c r="AW21" s="46"/>
      <c r="AX21" s="46"/>
      <c r="AY21" s="46"/>
      <c r="AZ21" s="46"/>
      <c r="BA21" s="46"/>
      <c r="BB21" s="45"/>
      <c r="BC21" s="45"/>
      <c r="BD21" s="45"/>
      <c r="BE21" s="45"/>
      <c r="BF21" s="47"/>
    </row>
    <row r="22" spans="1:58" ht="16.5" x14ac:dyDescent="0.3">
      <c r="A22" s="73" t="s">
        <v>34</v>
      </c>
      <c r="B22" s="10" t="s">
        <v>40</v>
      </c>
      <c r="C22" s="7">
        <v>8.26</v>
      </c>
      <c r="D22" s="8">
        <f t="shared" si="0"/>
        <v>0</v>
      </c>
      <c r="E22" s="13">
        <f t="shared" si="1"/>
        <v>0</v>
      </c>
      <c r="F22" s="13">
        <f t="shared" si="2"/>
        <v>0</v>
      </c>
      <c r="G22" s="52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5"/>
      <c r="AL22" s="45"/>
      <c r="AM22" s="45"/>
      <c r="AN22" s="45"/>
      <c r="AO22" s="45"/>
      <c r="AP22" s="45"/>
      <c r="AQ22" s="45"/>
      <c r="AR22" s="45"/>
      <c r="AS22" s="45"/>
      <c r="AT22" s="46"/>
      <c r="AU22" s="46"/>
      <c r="AV22" s="46"/>
      <c r="AW22" s="46"/>
      <c r="AX22" s="46"/>
      <c r="AY22" s="46"/>
      <c r="AZ22" s="46"/>
      <c r="BA22" s="46"/>
      <c r="BB22" s="45"/>
      <c r="BC22" s="45"/>
      <c r="BD22" s="45"/>
      <c r="BE22" s="45"/>
      <c r="BF22" s="47"/>
    </row>
    <row r="23" spans="1:58" ht="16.5" x14ac:dyDescent="0.3">
      <c r="A23" s="74" t="s">
        <v>62</v>
      </c>
      <c r="B23" s="6" t="s">
        <v>43</v>
      </c>
      <c r="C23" s="7">
        <v>8.26</v>
      </c>
      <c r="D23" s="8">
        <f t="shared" si="0"/>
        <v>0</v>
      </c>
      <c r="E23" s="13">
        <f t="shared" si="1"/>
        <v>0</v>
      </c>
      <c r="F23" s="9">
        <f t="shared" si="2"/>
        <v>0</v>
      </c>
      <c r="G23" s="52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5"/>
      <c r="AL23" s="45"/>
      <c r="AM23" s="45"/>
      <c r="AN23" s="45"/>
      <c r="AO23" s="45"/>
      <c r="AP23" s="45"/>
      <c r="AQ23" s="45"/>
      <c r="AR23" s="45"/>
      <c r="AS23" s="45"/>
      <c r="AT23" s="46"/>
      <c r="AU23" s="46"/>
      <c r="AV23" s="46"/>
      <c r="AW23" s="46"/>
      <c r="AX23" s="46"/>
      <c r="AY23" s="46"/>
      <c r="AZ23" s="46"/>
      <c r="BA23" s="46"/>
      <c r="BB23" s="45"/>
      <c r="BC23" s="45"/>
      <c r="BD23" s="45"/>
      <c r="BE23" s="45"/>
      <c r="BF23" s="47"/>
    </row>
    <row r="24" spans="1:58" ht="16.5" x14ac:dyDescent="0.3">
      <c r="A24" s="75" t="s">
        <v>63</v>
      </c>
      <c r="B24" s="6" t="s">
        <v>64</v>
      </c>
      <c r="C24" s="7">
        <v>8.26</v>
      </c>
      <c r="D24" s="8">
        <f t="shared" si="0"/>
        <v>0</v>
      </c>
      <c r="E24" s="13">
        <f t="shared" si="1"/>
        <v>0</v>
      </c>
      <c r="F24" s="9">
        <f t="shared" si="2"/>
        <v>0</v>
      </c>
      <c r="G24" s="52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6"/>
      <c r="AT24" s="46"/>
      <c r="AU24" s="46"/>
      <c r="AV24" s="46"/>
      <c r="AW24" s="46"/>
      <c r="AX24" s="46"/>
      <c r="AY24" s="45"/>
      <c r="AZ24" s="45"/>
      <c r="BA24" s="45"/>
      <c r="BB24" s="45"/>
      <c r="BC24" s="45"/>
      <c r="BD24" s="45"/>
      <c r="BE24" s="45"/>
      <c r="BF24" s="47"/>
    </row>
    <row r="25" spans="1:58" ht="16.5" x14ac:dyDescent="0.3">
      <c r="A25" s="73"/>
      <c r="B25" s="10" t="s">
        <v>66</v>
      </c>
      <c r="C25" s="7">
        <v>8.26</v>
      </c>
      <c r="D25" s="8">
        <f t="shared" si="0"/>
        <v>0</v>
      </c>
      <c r="E25" s="13">
        <f t="shared" si="1"/>
        <v>0</v>
      </c>
      <c r="F25" s="13">
        <f t="shared" si="2"/>
        <v>0</v>
      </c>
      <c r="G25" s="52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53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6"/>
      <c r="AP25" s="46"/>
      <c r="AQ25" s="46"/>
      <c r="AR25" s="46"/>
      <c r="AS25" s="46"/>
      <c r="AT25" s="46"/>
      <c r="AU25" s="46"/>
      <c r="AV25" s="46"/>
      <c r="AW25" s="46"/>
      <c r="AX25" s="45"/>
      <c r="AY25" s="45"/>
      <c r="AZ25" s="45"/>
      <c r="BA25" s="45"/>
      <c r="BB25" s="45"/>
      <c r="BC25" s="45"/>
      <c r="BD25" s="45"/>
      <c r="BE25" s="45"/>
      <c r="BF25" s="47"/>
    </row>
    <row r="26" spans="1:58" ht="16.5" x14ac:dyDescent="0.3">
      <c r="A26" s="73" t="s">
        <v>45</v>
      </c>
      <c r="B26" s="10" t="s">
        <v>65</v>
      </c>
      <c r="C26" s="11">
        <v>6.99</v>
      </c>
      <c r="D26" s="8">
        <f t="shared" si="0"/>
        <v>0</v>
      </c>
      <c r="E26" s="13">
        <f>SUM(G26:BF26)</f>
        <v>0</v>
      </c>
      <c r="F26" s="13">
        <f t="shared" ref="F26" si="3">E26*112</f>
        <v>0</v>
      </c>
      <c r="G26" s="52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6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7"/>
    </row>
    <row r="27" spans="1:58" ht="16.5" x14ac:dyDescent="0.3">
      <c r="A27" s="23" t="s">
        <v>198</v>
      </c>
      <c r="B27" s="18"/>
      <c r="C27" s="19"/>
      <c r="D27" s="19"/>
      <c r="E27" s="21"/>
      <c r="F27" s="21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50"/>
    </row>
    <row r="28" spans="1:58" ht="16.5" x14ac:dyDescent="0.3">
      <c r="A28" s="73" t="s">
        <v>46</v>
      </c>
      <c r="B28" s="10" t="s">
        <v>55</v>
      </c>
      <c r="C28" s="11">
        <v>10.66</v>
      </c>
      <c r="D28" s="8">
        <f t="shared" si="0"/>
        <v>0</v>
      </c>
      <c r="E28" s="13">
        <f t="shared" si="1"/>
        <v>0</v>
      </c>
      <c r="F28" s="13">
        <f t="shared" si="2"/>
        <v>0</v>
      </c>
      <c r="G28" s="52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6"/>
      <c r="Y28" s="46"/>
      <c r="Z28" s="46"/>
      <c r="AA28" s="46"/>
      <c r="AB28" s="46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7"/>
    </row>
    <row r="29" spans="1:58" ht="16.5" x14ac:dyDescent="0.3">
      <c r="A29" s="74" t="s">
        <v>47</v>
      </c>
      <c r="B29" s="6" t="s">
        <v>52</v>
      </c>
      <c r="C29" s="7">
        <v>14.72</v>
      </c>
      <c r="D29" s="8">
        <f t="shared" si="0"/>
        <v>0</v>
      </c>
      <c r="E29" s="13">
        <f t="shared" si="1"/>
        <v>0</v>
      </c>
      <c r="F29" s="9">
        <f t="shared" si="2"/>
        <v>0</v>
      </c>
      <c r="G29" s="52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6"/>
      <c r="Y29" s="46"/>
      <c r="Z29" s="46"/>
      <c r="AA29" s="46"/>
      <c r="AB29" s="46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7"/>
    </row>
    <row r="30" spans="1:58" ht="16.5" x14ac:dyDescent="0.3">
      <c r="A30" s="74" t="s">
        <v>48</v>
      </c>
      <c r="B30" s="6" t="s">
        <v>51</v>
      </c>
      <c r="C30" s="11">
        <v>14.72</v>
      </c>
      <c r="D30" s="8">
        <f t="shared" si="0"/>
        <v>0</v>
      </c>
      <c r="E30" s="13">
        <f t="shared" si="1"/>
        <v>0</v>
      </c>
      <c r="F30" s="9">
        <f t="shared" si="2"/>
        <v>0</v>
      </c>
      <c r="G30" s="52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6"/>
      <c r="Y30" s="46"/>
      <c r="Z30" s="46"/>
      <c r="AA30" s="46"/>
      <c r="AB30" s="46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7"/>
    </row>
    <row r="31" spans="1:58" ht="16.5" x14ac:dyDescent="0.3">
      <c r="A31" s="75" t="s">
        <v>49</v>
      </c>
      <c r="B31" s="14" t="s">
        <v>53</v>
      </c>
      <c r="C31" s="7">
        <v>14.72</v>
      </c>
      <c r="D31" s="8">
        <f t="shared" si="0"/>
        <v>0</v>
      </c>
      <c r="E31" s="13">
        <f t="shared" si="1"/>
        <v>0</v>
      </c>
      <c r="F31" s="17">
        <f t="shared" si="2"/>
        <v>0</v>
      </c>
      <c r="G31" s="52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6"/>
      <c r="Y31" s="46"/>
      <c r="Z31" s="46"/>
      <c r="AA31" s="46"/>
      <c r="AB31" s="46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7"/>
    </row>
    <row r="32" spans="1:58" ht="16.5" x14ac:dyDescent="0.3">
      <c r="A32" s="75" t="s">
        <v>50</v>
      </c>
      <c r="B32" s="14" t="s">
        <v>54</v>
      </c>
      <c r="C32" s="11">
        <v>14.72</v>
      </c>
      <c r="D32" s="8">
        <f t="shared" si="0"/>
        <v>0</v>
      </c>
      <c r="E32" s="13">
        <f t="shared" si="1"/>
        <v>0</v>
      </c>
      <c r="F32" s="17">
        <f t="shared" si="2"/>
        <v>0</v>
      </c>
      <c r="G32" s="52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6"/>
      <c r="Y32" s="46"/>
      <c r="Z32" s="46"/>
      <c r="AA32" s="46"/>
      <c r="AB32" s="46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7"/>
    </row>
    <row r="33" spans="1:58" ht="16.5" x14ac:dyDescent="0.3">
      <c r="A33" s="23" t="s">
        <v>199</v>
      </c>
      <c r="B33" s="18"/>
      <c r="C33" s="19"/>
      <c r="D33" s="19"/>
      <c r="E33" s="21"/>
      <c r="F33" s="21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50"/>
    </row>
    <row r="34" spans="1:58" ht="16.5" x14ac:dyDescent="0.3">
      <c r="A34" s="76" t="s">
        <v>68</v>
      </c>
      <c r="B34" s="10" t="s">
        <v>80</v>
      </c>
      <c r="C34" s="11">
        <f>12.54</f>
        <v>12.54</v>
      </c>
      <c r="D34" s="8">
        <f t="shared" si="0"/>
        <v>0</v>
      </c>
      <c r="E34" s="13">
        <f t="shared" si="1"/>
        <v>0</v>
      </c>
      <c r="F34" s="13">
        <f t="shared" ref="F34:F35" si="4">E34*112</f>
        <v>0</v>
      </c>
      <c r="G34" s="52"/>
      <c r="H34" s="45"/>
      <c r="I34" s="45"/>
      <c r="J34" s="45"/>
      <c r="K34" s="45"/>
      <c r="L34" s="45"/>
      <c r="M34" s="45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7"/>
    </row>
    <row r="35" spans="1:58" ht="16.5" x14ac:dyDescent="0.3">
      <c r="A35" s="73"/>
      <c r="B35" s="6" t="s">
        <v>81</v>
      </c>
      <c r="C35" s="11">
        <f t="shared" ref="C35:C38" si="5">12.54</f>
        <v>12.54</v>
      </c>
      <c r="D35" s="8">
        <f t="shared" si="0"/>
        <v>0</v>
      </c>
      <c r="E35" s="13">
        <f t="shared" si="1"/>
        <v>0</v>
      </c>
      <c r="F35" s="9">
        <f t="shared" si="4"/>
        <v>0</v>
      </c>
      <c r="G35" s="52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/>
      <c r="U35" s="46"/>
      <c r="V35" s="46"/>
      <c r="W35" s="46"/>
      <c r="X35" s="46"/>
      <c r="Y35" s="46"/>
      <c r="Z35" s="46"/>
      <c r="AA35" s="46"/>
      <c r="AB35" s="46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7"/>
    </row>
    <row r="36" spans="1:58" ht="16.5" x14ac:dyDescent="0.3">
      <c r="A36" s="75" t="s">
        <v>70</v>
      </c>
      <c r="B36" s="6" t="s">
        <v>82</v>
      </c>
      <c r="C36" s="11">
        <f t="shared" si="5"/>
        <v>12.54</v>
      </c>
      <c r="D36" s="8">
        <f t="shared" si="0"/>
        <v>0</v>
      </c>
      <c r="E36" s="13">
        <f t="shared" si="1"/>
        <v>0</v>
      </c>
      <c r="F36" s="9">
        <f t="shared" ref="F36:F50" si="6">E36*112</f>
        <v>0</v>
      </c>
      <c r="G36" s="52"/>
      <c r="H36" s="45"/>
      <c r="I36" s="45"/>
      <c r="J36" s="45"/>
      <c r="K36" s="45"/>
      <c r="L36" s="45"/>
      <c r="M36" s="45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7"/>
    </row>
    <row r="37" spans="1:58" ht="16.5" x14ac:dyDescent="0.3">
      <c r="A37" s="76"/>
      <c r="B37" s="14" t="s">
        <v>83</v>
      </c>
      <c r="C37" s="11">
        <f t="shared" si="5"/>
        <v>12.54</v>
      </c>
      <c r="D37" s="8">
        <f t="shared" si="0"/>
        <v>0</v>
      </c>
      <c r="E37" s="13">
        <f t="shared" si="1"/>
        <v>0</v>
      </c>
      <c r="F37" s="17">
        <f t="shared" si="6"/>
        <v>0</v>
      </c>
      <c r="G37" s="52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7"/>
    </row>
    <row r="38" spans="1:58" ht="16.5" x14ac:dyDescent="0.3">
      <c r="A38" s="75" t="s">
        <v>69</v>
      </c>
      <c r="B38" s="14" t="s">
        <v>79</v>
      </c>
      <c r="C38" s="11">
        <f t="shared" si="5"/>
        <v>12.54</v>
      </c>
      <c r="D38" s="8">
        <f t="shared" si="0"/>
        <v>0</v>
      </c>
      <c r="E38" s="13">
        <f t="shared" si="1"/>
        <v>0</v>
      </c>
      <c r="F38" s="17">
        <f t="shared" si="6"/>
        <v>0</v>
      </c>
      <c r="G38" s="52"/>
      <c r="H38" s="45"/>
      <c r="I38" s="45"/>
      <c r="J38" s="45"/>
      <c r="K38" s="45"/>
      <c r="L38" s="45"/>
      <c r="M38" s="45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7"/>
    </row>
    <row r="39" spans="1:58" ht="16.5" x14ac:dyDescent="0.3">
      <c r="A39" s="75" t="s">
        <v>74</v>
      </c>
      <c r="B39" s="6" t="s">
        <v>90</v>
      </c>
      <c r="C39" s="7">
        <f>12.99</f>
        <v>12.99</v>
      </c>
      <c r="D39" s="8">
        <f t="shared" si="0"/>
        <v>0</v>
      </c>
      <c r="E39" s="13">
        <f t="shared" si="1"/>
        <v>0</v>
      </c>
      <c r="F39" s="9">
        <f t="shared" si="6"/>
        <v>0</v>
      </c>
      <c r="G39" s="52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6"/>
      <c r="W39" s="46"/>
      <c r="X39" s="46"/>
      <c r="Y39" s="46"/>
      <c r="Z39" s="46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7"/>
    </row>
    <row r="40" spans="1:58" ht="16.5" x14ac:dyDescent="0.3">
      <c r="A40" s="73"/>
      <c r="B40" s="6" t="s">
        <v>91</v>
      </c>
      <c r="C40" s="7">
        <f t="shared" ref="C40:C41" si="7">12.99</f>
        <v>12.99</v>
      </c>
      <c r="D40" s="8">
        <f t="shared" si="0"/>
        <v>0</v>
      </c>
      <c r="E40" s="13">
        <f t="shared" si="1"/>
        <v>0</v>
      </c>
      <c r="F40" s="9">
        <f t="shared" si="6"/>
        <v>0</v>
      </c>
      <c r="G40" s="52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6"/>
      <c r="AD40" s="46"/>
      <c r="AE40" s="46"/>
      <c r="AF40" s="46"/>
      <c r="AG40" s="46"/>
      <c r="AH40" s="46"/>
      <c r="AI40" s="46"/>
      <c r="AJ40" s="46"/>
      <c r="AK40" s="46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7"/>
    </row>
    <row r="41" spans="1:58" ht="16.5" x14ac:dyDescent="0.3">
      <c r="A41" s="74" t="s">
        <v>75</v>
      </c>
      <c r="B41" s="6" t="s">
        <v>92</v>
      </c>
      <c r="C41" s="7">
        <f t="shared" si="7"/>
        <v>12.99</v>
      </c>
      <c r="D41" s="8">
        <f t="shared" si="0"/>
        <v>0</v>
      </c>
      <c r="E41" s="13">
        <f t="shared" si="1"/>
        <v>0</v>
      </c>
      <c r="F41" s="9">
        <f t="shared" si="6"/>
        <v>0</v>
      </c>
      <c r="G41" s="52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6"/>
      <c r="AA41" s="46"/>
      <c r="AB41" s="46"/>
      <c r="AC41" s="46"/>
      <c r="AD41" s="46"/>
      <c r="AE41" s="46"/>
      <c r="AF41" s="46"/>
      <c r="AG41" s="46"/>
      <c r="AH41" s="46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7"/>
    </row>
    <row r="42" spans="1:58" ht="16.5" x14ac:dyDescent="0.3">
      <c r="A42" s="75" t="s">
        <v>76</v>
      </c>
      <c r="B42" s="14" t="s">
        <v>93</v>
      </c>
      <c r="C42" s="15">
        <f>12.54</f>
        <v>12.54</v>
      </c>
      <c r="D42" s="8">
        <f t="shared" si="0"/>
        <v>0</v>
      </c>
      <c r="E42" s="13">
        <f t="shared" si="1"/>
        <v>0</v>
      </c>
      <c r="F42" s="17">
        <f t="shared" si="6"/>
        <v>0</v>
      </c>
      <c r="G42" s="52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7"/>
    </row>
    <row r="43" spans="1:58" ht="16.5" x14ac:dyDescent="0.3">
      <c r="A43" s="75" t="s">
        <v>94</v>
      </c>
      <c r="B43" s="14" t="s">
        <v>96</v>
      </c>
      <c r="C43" s="15">
        <f t="shared" ref="C43:C46" si="8">12.54</f>
        <v>12.54</v>
      </c>
      <c r="D43" s="8">
        <f t="shared" si="0"/>
        <v>0</v>
      </c>
      <c r="E43" s="13">
        <f t="shared" si="1"/>
        <v>0</v>
      </c>
      <c r="F43" s="17">
        <f t="shared" si="6"/>
        <v>0</v>
      </c>
      <c r="G43" s="52"/>
      <c r="H43" s="45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7"/>
    </row>
    <row r="44" spans="1:58" ht="16.5" x14ac:dyDescent="0.3">
      <c r="A44" s="74" t="s">
        <v>95</v>
      </c>
      <c r="B44" s="6" t="s">
        <v>97</v>
      </c>
      <c r="C44" s="15">
        <f t="shared" si="8"/>
        <v>12.54</v>
      </c>
      <c r="D44" s="8">
        <f t="shared" si="0"/>
        <v>0</v>
      </c>
      <c r="E44" s="13">
        <f t="shared" si="1"/>
        <v>0</v>
      </c>
      <c r="F44" s="9">
        <f t="shared" si="6"/>
        <v>0</v>
      </c>
      <c r="G44" s="52"/>
      <c r="H44" s="45"/>
      <c r="I44" s="45"/>
      <c r="J44" s="45"/>
      <c r="K44" s="45"/>
      <c r="L44" s="45"/>
      <c r="M44" s="45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7"/>
    </row>
    <row r="45" spans="1:58" ht="16.5" x14ac:dyDescent="0.3">
      <c r="A45" s="74" t="s">
        <v>98</v>
      </c>
      <c r="B45" s="6" t="s">
        <v>100</v>
      </c>
      <c r="C45" s="15">
        <f t="shared" si="8"/>
        <v>12.54</v>
      </c>
      <c r="D45" s="8">
        <f t="shared" si="0"/>
        <v>0</v>
      </c>
      <c r="E45" s="13">
        <f t="shared" si="1"/>
        <v>0</v>
      </c>
      <c r="F45" s="9">
        <f t="shared" si="6"/>
        <v>0</v>
      </c>
      <c r="G45" s="52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7"/>
    </row>
    <row r="46" spans="1:58" ht="16.5" x14ac:dyDescent="0.3">
      <c r="A46" s="74" t="s">
        <v>99</v>
      </c>
      <c r="B46" s="6" t="s">
        <v>101</v>
      </c>
      <c r="C46" s="15">
        <f t="shared" si="8"/>
        <v>12.54</v>
      </c>
      <c r="D46" s="8">
        <f t="shared" si="0"/>
        <v>0</v>
      </c>
      <c r="E46" s="13">
        <f t="shared" si="1"/>
        <v>0</v>
      </c>
      <c r="F46" s="9">
        <f t="shared" si="6"/>
        <v>0</v>
      </c>
      <c r="G46" s="52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6"/>
      <c r="AI46" s="46"/>
      <c r="AJ46" s="46"/>
      <c r="AK46" s="46"/>
      <c r="AL46" s="46"/>
      <c r="AM46" s="46"/>
      <c r="AN46" s="46"/>
      <c r="AO46" s="46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7"/>
    </row>
    <row r="47" spans="1:58" ht="16.5" x14ac:dyDescent="0.3">
      <c r="A47" s="75" t="s">
        <v>77</v>
      </c>
      <c r="B47" s="14" t="s">
        <v>102</v>
      </c>
      <c r="C47" s="15">
        <f>12.32</f>
        <v>12.32</v>
      </c>
      <c r="D47" s="8">
        <f t="shared" si="0"/>
        <v>0</v>
      </c>
      <c r="E47" s="13">
        <f t="shared" si="1"/>
        <v>0</v>
      </c>
      <c r="F47" s="17">
        <f t="shared" si="6"/>
        <v>0</v>
      </c>
      <c r="G47" s="52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7"/>
    </row>
    <row r="48" spans="1:58" ht="16.5" x14ac:dyDescent="0.3">
      <c r="A48" s="75" t="s">
        <v>78</v>
      </c>
      <c r="B48" s="14" t="s">
        <v>103</v>
      </c>
      <c r="C48" s="15">
        <f t="shared" ref="C48:C52" si="9">12.32</f>
        <v>12.32</v>
      </c>
      <c r="D48" s="8">
        <f t="shared" si="0"/>
        <v>0</v>
      </c>
      <c r="E48" s="13">
        <f t="shared" si="1"/>
        <v>0</v>
      </c>
      <c r="F48" s="17">
        <f t="shared" si="6"/>
        <v>0</v>
      </c>
      <c r="G48" s="52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6"/>
      <c r="V48" s="46"/>
      <c r="W48" s="46"/>
      <c r="X48" s="46"/>
      <c r="Y48" s="46"/>
      <c r="Z48" s="46"/>
      <c r="AA48" s="46"/>
      <c r="AB48" s="46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7"/>
    </row>
    <row r="49" spans="1:58" ht="16.5" x14ac:dyDescent="0.3">
      <c r="A49" s="75" t="s">
        <v>42</v>
      </c>
      <c r="B49" s="6" t="s">
        <v>104</v>
      </c>
      <c r="C49" s="15">
        <f t="shared" si="9"/>
        <v>12.32</v>
      </c>
      <c r="D49" s="8">
        <f t="shared" si="0"/>
        <v>0</v>
      </c>
      <c r="E49" s="13">
        <f t="shared" si="1"/>
        <v>0</v>
      </c>
      <c r="F49" s="9">
        <f t="shared" si="6"/>
        <v>0</v>
      </c>
      <c r="G49" s="52"/>
      <c r="H49" s="45"/>
      <c r="I49" s="45"/>
      <c r="J49" s="45"/>
      <c r="K49" s="45"/>
      <c r="L49" s="45"/>
      <c r="M49" s="45"/>
      <c r="N49" s="46"/>
      <c r="O49" s="46"/>
      <c r="P49" s="46"/>
      <c r="Q49" s="46"/>
      <c r="R49" s="46"/>
      <c r="S49" s="46"/>
      <c r="T49" s="46"/>
      <c r="U49" s="46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7"/>
    </row>
    <row r="50" spans="1:58" ht="16.5" x14ac:dyDescent="0.3">
      <c r="A50" s="73"/>
      <c r="B50" s="6" t="s">
        <v>105</v>
      </c>
      <c r="C50" s="15">
        <f t="shared" si="9"/>
        <v>12.32</v>
      </c>
      <c r="D50" s="8">
        <f t="shared" si="0"/>
        <v>0</v>
      </c>
      <c r="E50" s="13">
        <f t="shared" si="1"/>
        <v>0</v>
      </c>
      <c r="F50" s="9">
        <f t="shared" si="6"/>
        <v>0</v>
      </c>
      <c r="G50" s="52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6"/>
      <c r="AM50" s="46"/>
      <c r="AN50" s="46"/>
      <c r="AO50" s="46"/>
      <c r="AP50" s="46"/>
      <c r="AQ50" s="46"/>
      <c r="AR50" s="46"/>
      <c r="AS50" s="46"/>
      <c r="AT50" s="46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7"/>
    </row>
    <row r="51" spans="1:58" ht="16.5" x14ac:dyDescent="0.3">
      <c r="A51" s="74" t="s">
        <v>67</v>
      </c>
      <c r="B51" s="6" t="s">
        <v>84</v>
      </c>
      <c r="C51" s="15">
        <f t="shared" si="9"/>
        <v>12.32</v>
      </c>
      <c r="D51" s="8">
        <f t="shared" si="0"/>
        <v>0</v>
      </c>
      <c r="E51" s="13">
        <f t="shared" si="1"/>
        <v>0</v>
      </c>
      <c r="F51" s="9">
        <f t="shared" ref="F51:F56" si="10">E51*112</f>
        <v>0</v>
      </c>
      <c r="G51" s="52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6"/>
      <c r="AJ51" s="46"/>
      <c r="AK51" s="46"/>
      <c r="AL51" s="46"/>
      <c r="AM51" s="46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7"/>
    </row>
    <row r="52" spans="1:58" ht="16.5" x14ac:dyDescent="0.3">
      <c r="A52" s="75" t="s">
        <v>71</v>
      </c>
      <c r="B52" s="14" t="s">
        <v>85</v>
      </c>
      <c r="C52" s="15">
        <f t="shared" si="9"/>
        <v>12.32</v>
      </c>
      <c r="D52" s="8">
        <f t="shared" si="0"/>
        <v>0</v>
      </c>
      <c r="E52" s="13">
        <f t="shared" si="1"/>
        <v>0</v>
      </c>
      <c r="F52" s="17">
        <f t="shared" si="10"/>
        <v>0</v>
      </c>
      <c r="G52" s="52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6"/>
      <c r="AJ52" s="46"/>
      <c r="AK52" s="46"/>
      <c r="AL52" s="46"/>
      <c r="AM52" s="46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7"/>
    </row>
    <row r="53" spans="1:58" ht="16.5" x14ac:dyDescent="0.3">
      <c r="A53" s="75" t="s">
        <v>72</v>
      </c>
      <c r="B53" s="14" t="s">
        <v>86</v>
      </c>
      <c r="C53" s="15">
        <f>13.66</f>
        <v>13.66</v>
      </c>
      <c r="D53" s="8">
        <f t="shared" si="0"/>
        <v>0</v>
      </c>
      <c r="E53" s="13">
        <f t="shared" si="1"/>
        <v>0</v>
      </c>
      <c r="F53" s="17">
        <f t="shared" si="10"/>
        <v>0</v>
      </c>
      <c r="G53" s="52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6"/>
      <c r="AF53" s="46"/>
      <c r="AG53" s="46"/>
      <c r="AH53" s="46"/>
      <c r="AI53" s="46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7"/>
    </row>
    <row r="54" spans="1:58" ht="16.5" x14ac:dyDescent="0.3">
      <c r="A54" s="76"/>
      <c r="B54" s="6" t="s">
        <v>87</v>
      </c>
      <c r="C54" s="15">
        <f t="shared" ref="C54:C56" si="11">13.66</f>
        <v>13.66</v>
      </c>
      <c r="D54" s="8">
        <f t="shared" si="0"/>
        <v>0</v>
      </c>
      <c r="E54" s="13">
        <f t="shared" si="1"/>
        <v>0</v>
      </c>
      <c r="F54" s="9">
        <f t="shared" si="10"/>
        <v>0</v>
      </c>
      <c r="G54" s="52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6"/>
      <c r="AI54" s="46"/>
      <c r="AJ54" s="46"/>
      <c r="AK54" s="46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7"/>
    </row>
    <row r="55" spans="1:58" ht="16.5" x14ac:dyDescent="0.3">
      <c r="A55" s="73"/>
      <c r="B55" s="6" t="s">
        <v>88</v>
      </c>
      <c r="C55" s="15">
        <f t="shared" si="11"/>
        <v>13.66</v>
      </c>
      <c r="D55" s="8">
        <f t="shared" si="0"/>
        <v>0</v>
      </c>
      <c r="E55" s="13">
        <f t="shared" si="1"/>
        <v>0</v>
      </c>
      <c r="F55" s="9">
        <f t="shared" si="10"/>
        <v>0</v>
      </c>
      <c r="G55" s="52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6"/>
      <c r="AI55" s="46"/>
      <c r="AJ55" s="46"/>
      <c r="AK55" s="46"/>
      <c r="AL55" s="46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7"/>
    </row>
    <row r="56" spans="1:58" ht="16.5" x14ac:dyDescent="0.3">
      <c r="A56" s="75" t="s">
        <v>73</v>
      </c>
      <c r="B56" s="14" t="s">
        <v>89</v>
      </c>
      <c r="C56" s="15">
        <f t="shared" si="11"/>
        <v>13.66</v>
      </c>
      <c r="D56" s="8">
        <f t="shared" si="0"/>
        <v>0</v>
      </c>
      <c r="E56" s="13">
        <f t="shared" si="1"/>
        <v>0</v>
      </c>
      <c r="F56" s="17">
        <f t="shared" si="10"/>
        <v>0</v>
      </c>
      <c r="G56" s="52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6"/>
      <c r="AI56" s="46"/>
      <c r="AJ56" s="46"/>
      <c r="AK56" s="46"/>
      <c r="AL56" s="46"/>
      <c r="AM56" s="46"/>
      <c r="AN56" s="46"/>
      <c r="AO56" s="46"/>
      <c r="AP56" s="46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7"/>
    </row>
    <row r="57" spans="1:58" ht="16.5" x14ac:dyDescent="0.3">
      <c r="A57" s="23" t="s">
        <v>200</v>
      </c>
      <c r="B57" s="18"/>
      <c r="C57" s="19"/>
      <c r="D57" s="19"/>
      <c r="E57" s="21"/>
      <c r="F57" s="21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50"/>
    </row>
    <row r="58" spans="1:58" ht="16.5" x14ac:dyDescent="0.3">
      <c r="A58" s="75" t="s">
        <v>56</v>
      </c>
      <c r="B58" s="6" t="s">
        <v>106</v>
      </c>
      <c r="C58" s="7">
        <v>8.26</v>
      </c>
      <c r="D58" s="8">
        <f t="shared" si="0"/>
        <v>0</v>
      </c>
      <c r="E58" s="13">
        <f t="shared" ref="E58:E67" si="12">SUM(G58:BF58)</f>
        <v>0</v>
      </c>
      <c r="F58" s="9">
        <f t="shared" ref="F58:F65" si="13">E58*112</f>
        <v>0</v>
      </c>
      <c r="G58" s="52"/>
      <c r="H58" s="45"/>
      <c r="I58" s="45"/>
      <c r="J58" s="45"/>
      <c r="K58" s="45"/>
      <c r="L58" s="45"/>
      <c r="M58" s="45"/>
      <c r="N58" s="45"/>
      <c r="O58" s="45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7"/>
    </row>
    <row r="59" spans="1:58" ht="16.5" x14ac:dyDescent="0.3">
      <c r="A59" s="73"/>
      <c r="B59" s="6" t="s">
        <v>107</v>
      </c>
      <c r="C59" s="7">
        <v>8.26</v>
      </c>
      <c r="D59" s="8">
        <f t="shared" si="0"/>
        <v>0</v>
      </c>
      <c r="E59" s="13">
        <f t="shared" si="12"/>
        <v>0</v>
      </c>
      <c r="F59" s="9">
        <f t="shared" si="13"/>
        <v>0</v>
      </c>
      <c r="G59" s="52"/>
      <c r="H59" s="45"/>
      <c r="I59" s="45"/>
      <c r="J59" s="45"/>
      <c r="K59" s="45"/>
      <c r="L59" s="45"/>
      <c r="M59" s="45"/>
      <c r="N59" s="45"/>
      <c r="O59" s="46"/>
      <c r="P59" s="46"/>
      <c r="Q59" s="46"/>
      <c r="R59" s="46"/>
      <c r="S59" s="46"/>
      <c r="T59" s="46"/>
      <c r="U59" s="46"/>
      <c r="V59" s="46"/>
      <c r="W59" s="46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7"/>
    </row>
    <row r="60" spans="1:58" ht="16.5" x14ac:dyDescent="0.3">
      <c r="A60" s="74" t="s">
        <v>57</v>
      </c>
      <c r="B60" s="6" t="s">
        <v>108</v>
      </c>
      <c r="C60" s="7">
        <v>8.26</v>
      </c>
      <c r="D60" s="8">
        <f t="shared" si="0"/>
        <v>0</v>
      </c>
      <c r="E60" s="13">
        <f t="shared" si="12"/>
        <v>0</v>
      </c>
      <c r="F60" s="9">
        <f t="shared" si="13"/>
        <v>0</v>
      </c>
      <c r="G60" s="52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7"/>
    </row>
    <row r="61" spans="1:58" ht="16.5" x14ac:dyDescent="0.3">
      <c r="A61" s="75" t="s">
        <v>58</v>
      </c>
      <c r="B61" s="6" t="s">
        <v>109</v>
      </c>
      <c r="C61" s="7">
        <v>10.66</v>
      </c>
      <c r="D61" s="8">
        <f t="shared" si="0"/>
        <v>0</v>
      </c>
      <c r="E61" s="13">
        <f t="shared" si="12"/>
        <v>0</v>
      </c>
      <c r="F61" s="9">
        <f t="shared" si="13"/>
        <v>0</v>
      </c>
      <c r="G61" s="52"/>
      <c r="H61" s="45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7"/>
    </row>
    <row r="62" spans="1:58" ht="16.5" x14ac:dyDescent="0.3">
      <c r="A62" s="76"/>
      <c r="B62" s="6" t="s">
        <v>110</v>
      </c>
      <c r="C62" s="7">
        <v>10.66</v>
      </c>
      <c r="D62" s="8">
        <f t="shared" si="0"/>
        <v>0</v>
      </c>
      <c r="E62" s="13">
        <f t="shared" si="12"/>
        <v>0</v>
      </c>
      <c r="F62" s="9">
        <f t="shared" si="13"/>
        <v>0</v>
      </c>
      <c r="G62" s="52"/>
      <c r="H62" s="45"/>
      <c r="I62" s="45"/>
      <c r="J62" s="45"/>
      <c r="K62" s="45"/>
      <c r="L62" s="45"/>
      <c r="M62" s="45"/>
      <c r="N62" s="45"/>
      <c r="O62" s="45"/>
      <c r="P62" s="46"/>
      <c r="Q62" s="46"/>
      <c r="R62" s="46"/>
      <c r="S62" s="46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6"/>
      <c r="AX62" s="46"/>
      <c r="AY62" s="46"/>
      <c r="AZ62" s="46"/>
      <c r="BA62" s="45"/>
      <c r="BB62" s="45"/>
      <c r="BC62" s="45"/>
      <c r="BD62" s="45"/>
      <c r="BE62" s="45"/>
      <c r="BF62" s="47"/>
    </row>
    <row r="63" spans="1:58" ht="16.5" x14ac:dyDescent="0.3">
      <c r="A63" s="73"/>
      <c r="B63" s="6" t="s">
        <v>111</v>
      </c>
      <c r="C63" s="7">
        <v>10.66</v>
      </c>
      <c r="D63" s="8">
        <f t="shared" si="0"/>
        <v>0</v>
      </c>
      <c r="E63" s="13">
        <f t="shared" si="12"/>
        <v>0</v>
      </c>
      <c r="F63" s="9">
        <f t="shared" si="13"/>
        <v>0</v>
      </c>
      <c r="G63" s="52"/>
      <c r="H63" s="45"/>
      <c r="I63" s="45"/>
      <c r="J63" s="45"/>
      <c r="K63" s="45"/>
      <c r="L63" s="45"/>
      <c r="M63" s="45"/>
      <c r="N63" s="45"/>
      <c r="O63" s="45"/>
      <c r="P63" s="46"/>
      <c r="Q63" s="46"/>
      <c r="R63" s="46"/>
      <c r="S63" s="46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6"/>
      <c r="AX63" s="46"/>
      <c r="AY63" s="46"/>
      <c r="AZ63" s="46"/>
      <c r="BA63" s="45"/>
      <c r="BB63" s="45"/>
      <c r="BC63" s="45"/>
      <c r="BD63" s="45"/>
      <c r="BE63" s="45"/>
      <c r="BF63" s="47"/>
    </row>
    <row r="64" spans="1:58" ht="16.5" x14ac:dyDescent="0.3">
      <c r="A64" s="75" t="s">
        <v>59</v>
      </c>
      <c r="B64" s="6" t="s">
        <v>112</v>
      </c>
      <c r="C64" s="7">
        <v>10.66</v>
      </c>
      <c r="D64" s="8">
        <f t="shared" si="0"/>
        <v>0</v>
      </c>
      <c r="E64" s="13">
        <f t="shared" si="12"/>
        <v>0</v>
      </c>
      <c r="F64" s="9">
        <f t="shared" si="13"/>
        <v>0</v>
      </c>
      <c r="G64" s="52"/>
      <c r="H64" s="45"/>
      <c r="I64" s="45"/>
      <c r="J64" s="45"/>
      <c r="K64" s="45"/>
      <c r="L64" s="45"/>
      <c r="M64" s="45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7"/>
    </row>
    <row r="65" spans="1:58" ht="16.5" x14ac:dyDescent="0.3">
      <c r="A65" s="73"/>
      <c r="B65" s="6" t="s">
        <v>113</v>
      </c>
      <c r="C65" s="7">
        <v>10.66</v>
      </c>
      <c r="D65" s="8">
        <f t="shared" si="0"/>
        <v>0</v>
      </c>
      <c r="E65" s="13">
        <f t="shared" si="12"/>
        <v>0</v>
      </c>
      <c r="F65" s="9">
        <f t="shared" si="13"/>
        <v>0</v>
      </c>
      <c r="G65" s="52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6"/>
      <c r="AV65" s="46"/>
      <c r="AW65" s="46"/>
      <c r="AX65" s="46"/>
      <c r="AY65" s="46"/>
      <c r="AZ65" s="46"/>
      <c r="BA65" s="45"/>
      <c r="BB65" s="45"/>
      <c r="BC65" s="45"/>
      <c r="BD65" s="45"/>
      <c r="BE65" s="45"/>
      <c r="BF65" s="47"/>
    </row>
    <row r="66" spans="1:58" ht="16.5" x14ac:dyDescent="0.3">
      <c r="A66" s="74" t="s">
        <v>60</v>
      </c>
      <c r="B66" s="6" t="s">
        <v>114</v>
      </c>
      <c r="C66" s="7">
        <f>11.87</f>
        <v>11.87</v>
      </c>
      <c r="D66" s="8">
        <f t="shared" si="0"/>
        <v>0</v>
      </c>
      <c r="E66" s="13">
        <f t="shared" si="12"/>
        <v>0</v>
      </c>
      <c r="F66" s="9">
        <f t="shared" si="2"/>
        <v>0</v>
      </c>
      <c r="G66" s="52"/>
      <c r="H66" s="45"/>
      <c r="I66" s="45"/>
      <c r="J66" s="45"/>
      <c r="K66" s="45"/>
      <c r="L66" s="45"/>
      <c r="M66" s="45"/>
      <c r="N66" s="45"/>
      <c r="O66" s="45"/>
      <c r="P66" s="45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7"/>
    </row>
    <row r="67" spans="1:58" ht="16.5" x14ac:dyDescent="0.3">
      <c r="A67" s="75" t="s">
        <v>61</v>
      </c>
      <c r="B67" s="14" t="s">
        <v>115</v>
      </c>
      <c r="C67" s="7">
        <f>11.87</f>
        <v>11.87</v>
      </c>
      <c r="D67" s="8">
        <f t="shared" si="0"/>
        <v>0</v>
      </c>
      <c r="E67" s="13">
        <f t="shared" si="12"/>
        <v>0</v>
      </c>
      <c r="F67" s="17">
        <f t="shared" si="2"/>
        <v>0</v>
      </c>
      <c r="G67" s="52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7"/>
    </row>
    <row r="68" spans="1:58" ht="18.75" x14ac:dyDescent="0.25">
      <c r="A68" s="36" t="s">
        <v>201</v>
      </c>
      <c r="B68" s="37"/>
      <c r="C68" s="38"/>
      <c r="D68" s="39"/>
      <c r="E68" s="39"/>
      <c r="F68" s="39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5"/>
    </row>
    <row r="69" spans="1:58" ht="16.5" x14ac:dyDescent="0.3">
      <c r="A69" s="40" t="s">
        <v>202</v>
      </c>
      <c r="B69" s="41"/>
      <c r="C69" s="42"/>
      <c r="D69" s="43"/>
      <c r="E69" s="44"/>
      <c r="F69" s="44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7"/>
    </row>
    <row r="70" spans="1:58" ht="15" customHeight="1" x14ac:dyDescent="0.3">
      <c r="A70" s="76" t="s">
        <v>116</v>
      </c>
      <c r="B70" s="10" t="s">
        <v>204</v>
      </c>
      <c r="C70" s="11">
        <f>26.88</f>
        <v>26.88</v>
      </c>
      <c r="D70" s="8">
        <f t="shared" ref="D70:D138" si="14">IF(E70=0.25,E70*C70*1.3,IF(E70=0.5,C70*E70*1.2,C70*E70))</f>
        <v>0</v>
      </c>
      <c r="E70" s="13">
        <f t="shared" ref="E70:E138" si="15">SUM(G70:BF70)</f>
        <v>0</v>
      </c>
      <c r="F70" s="13">
        <f>E70*28</f>
        <v>0</v>
      </c>
      <c r="G70" s="52"/>
      <c r="H70" s="45"/>
      <c r="I70" s="45"/>
      <c r="J70" s="45"/>
      <c r="K70" s="45"/>
      <c r="L70" s="45"/>
      <c r="M70" s="45"/>
      <c r="N70" s="45"/>
      <c r="O70" s="45"/>
      <c r="P70" s="45"/>
      <c r="Q70" s="58"/>
      <c r="R70" s="45"/>
      <c r="S70" s="45"/>
      <c r="T70" s="45"/>
      <c r="U70" s="45"/>
      <c r="V70" s="46"/>
      <c r="W70" s="46"/>
      <c r="X70" s="46"/>
      <c r="Y70" s="46"/>
      <c r="Z70" s="46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7"/>
    </row>
    <row r="71" spans="1:58" ht="16.5" x14ac:dyDescent="0.3">
      <c r="A71" s="76"/>
      <c r="B71" s="6" t="s">
        <v>205</v>
      </c>
      <c r="C71" s="11">
        <f>26.88</f>
        <v>26.88</v>
      </c>
      <c r="D71" s="8">
        <f t="shared" si="14"/>
        <v>0</v>
      </c>
      <c r="E71" s="13">
        <f t="shared" si="15"/>
        <v>0</v>
      </c>
      <c r="F71" s="13">
        <f t="shared" ref="F71:F93" si="16">E71*28</f>
        <v>0</v>
      </c>
      <c r="G71" s="52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6"/>
      <c r="W71" s="46"/>
      <c r="X71" s="46"/>
      <c r="Y71" s="46"/>
      <c r="Z71" s="46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7"/>
    </row>
    <row r="72" spans="1:58" ht="16.5" x14ac:dyDescent="0.3">
      <c r="A72" s="76"/>
      <c r="B72" s="6" t="s">
        <v>118</v>
      </c>
      <c r="C72" s="7">
        <f>24.08</f>
        <v>24.08</v>
      </c>
      <c r="D72" s="8">
        <f t="shared" si="14"/>
        <v>0</v>
      </c>
      <c r="E72" s="13">
        <f t="shared" si="15"/>
        <v>0</v>
      </c>
      <c r="F72" s="13">
        <f t="shared" si="16"/>
        <v>0</v>
      </c>
      <c r="G72" s="52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6"/>
      <c r="W72" s="46"/>
      <c r="X72" s="46"/>
      <c r="Y72" s="46"/>
      <c r="Z72" s="46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7"/>
    </row>
    <row r="73" spans="1:58" ht="16.5" x14ac:dyDescent="0.3">
      <c r="A73" s="76"/>
      <c r="B73" s="6" t="s">
        <v>119</v>
      </c>
      <c r="C73" s="7">
        <f t="shared" ref="C73:C76" si="17">24.08</f>
        <v>24.08</v>
      </c>
      <c r="D73" s="8">
        <f t="shared" si="14"/>
        <v>0</v>
      </c>
      <c r="E73" s="13">
        <f t="shared" si="15"/>
        <v>0</v>
      </c>
      <c r="F73" s="13">
        <f t="shared" si="16"/>
        <v>0</v>
      </c>
      <c r="G73" s="52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6"/>
      <c r="W73" s="46"/>
      <c r="X73" s="46"/>
      <c r="Y73" s="46"/>
      <c r="Z73" s="46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7"/>
    </row>
    <row r="74" spans="1:58" ht="16.5" x14ac:dyDescent="0.3">
      <c r="A74" s="77"/>
      <c r="B74" s="6" t="s">
        <v>120</v>
      </c>
      <c r="C74" s="7">
        <f t="shared" si="17"/>
        <v>24.08</v>
      </c>
      <c r="D74" s="8">
        <f t="shared" si="14"/>
        <v>0</v>
      </c>
      <c r="E74" s="13">
        <f t="shared" si="15"/>
        <v>0</v>
      </c>
      <c r="F74" s="13">
        <f t="shared" si="16"/>
        <v>0</v>
      </c>
      <c r="G74" s="52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6"/>
      <c r="W74" s="46"/>
      <c r="X74" s="46"/>
      <c r="Y74" s="46"/>
      <c r="Z74" s="46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7"/>
    </row>
    <row r="75" spans="1:58" ht="16.5" x14ac:dyDescent="0.3">
      <c r="A75" s="73"/>
      <c r="B75" s="6" t="s">
        <v>121</v>
      </c>
      <c r="C75" s="7">
        <f t="shared" si="17"/>
        <v>24.08</v>
      </c>
      <c r="D75" s="8">
        <f t="shared" si="14"/>
        <v>0</v>
      </c>
      <c r="E75" s="13">
        <f t="shared" si="15"/>
        <v>0</v>
      </c>
      <c r="F75" s="13">
        <f t="shared" si="16"/>
        <v>0</v>
      </c>
      <c r="G75" s="52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6"/>
      <c r="W75" s="46"/>
      <c r="X75" s="46"/>
      <c r="Y75" s="46"/>
      <c r="Z75" s="46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7"/>
    </row>
    <row r="76" spans="1:58" ht="15" customHeight="1" x14ac:dyDescent="0.3">
      <c r="A76" s="75" t="s">
        <v>232</v>
      </c>
      <c r="B76" s="6" t="s">
        <v>206</v>
      </c>
      <c r="C76" s="7">
        <f t="shared" si="17"/>
        <v>24.08</v>
      </c>
      <c r="D76" s="8">
        <f t="shared" si="14"/>
        <v>0</v>
      </c>
      <c r="E76" s="13">
        <f t="shared" si="15"/>
        <v>0</v>
      </c>
      <c r="F76" s="13">
        <f t="shared" si="16"/>
        <v>0</v>
      </c>
      <c r="G76" s="52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6"/>
      <c r="W76" s="46"/>
      <c r="X76" s="46"/>
      <c r="Y76" s="46"/>
      <c r="Z76" s="46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7"/>
    </row>
    <row r="77" spans="1:58" ht="16.5" x14ac:dyDescent="0.3">
      <c r="A77" s="79" t="s">
        <v>233</v>
      </c>
      <c r="B77" s="6" t="s">
        <v>207</v>
      </c>
      <c r="C77" s="7">
        <v>24.08</v>
      </c>
      <c r="D77" s="8">
        <f t="shared" si="14"/>
        <v>0</v>
      </c>
      <c r="E77" s="13">
        <f t="shared" si="15"/>
        <v>0</v>
      </c>
      <c r="F77" s="13">
        <f t="shared" si="16"/>
        <v>0</v>
      </c>
      <c r="G77" s="52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6"/>
      <c r="W77" s="46"/>
      <c r="X77" s="46"/>
      <c r="Y77" s="46"/>
      <c r="Z77" s="46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7"/>
    </row>
    <row r="78" spans="1:58" ht="15" customHeight="1" x14ac:dyDescent="0.3">
      <c r="A78" s="75" t="s">
        <v>230</v>
      </c>
      <c r="B78" s="6" t="s">
        <v>117</v>
      </c>
      <c r="C78" s="7">
        <v>24.08</v>
      </c>
      <c r="D78" s="8">
        <f t="shared" si="14"/>
        <v>0</v>
      </c>
      <c r="E78" s="13">
        <f t="shared" si="15"/>
        <v>0</v>
      </c>
      <c r="F78" s="13">
        <f t="shared" si="16"/>
        <v>0</v>
      </c>
      <c r="G78" s="52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6"/>
      <c r="W78" s="46"/>
      <c r="X78" s="46"/>
      <c r="Y78" s="46"/>
      <c r="Z78" s="46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7"/>
    </row>
    <row r="79" spans="1:58" ht="16.5" x14ac:dyDescent="0.3">
      <c r="A79" s="76" t="s">
        <v>231</v>
      </c>
      <c r="B79" s="6" t="s">
        <v>240</v>
      </c>
      <c r="C79" s="7">
        <v>26.88</v>
      </c>
      <c r="D79" s="8">
        <f t="shared" si="14"/>
        <v>0</v>
      </c>
      <c r="E79" s="13">
        <f t="shared" si="15"/>
        <v>0</v>
      </c>
      <c r="F79" s="13">
        <f t="shared" si="16"/>
        <v>0</v>
      </c>
      <c r="G79" s="52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6"/>
      <c r="W79" s="46"/>
      <c r="X79" s="46"/>
      <c r="Y79" s="46"/>
      <c r="Z79" s="46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7"/>
    </row>
    <row r="80" spans="1:58" ht="16.5" x14ac:dyDescent="0.3">
      <c r="A80" s="75" t="s">
        <v>135</v>
      </c>
      <c r="B80" s="6" t="s">
        <v>122</v>
      </c>
      <c r="C80" s="7">
        <v>24.08</v>
      </c>
      <c r="D80" s="8">
        <f t="shared" si="14"/>
        <v>0</v>
      </c>
      <c r="E80" s="13">
        <f t="shared" si="15"/>
        <v>0</v>
      </c>
      <c r="F80" s="13">
        <f t="shared" si="16"/>
        <v>0</v>
      </c>
      <c r="G80" s="52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6"/>
      <c r="W80" s="46"/>
      <c r="X80" s="46"/>
      <c r="Y80" s="46"/>
      <c r="Z80" s="46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7"/>
    </row>
    <row r="81" spans="1:58" ht="16.5" x14ac:dyDescent="0.3">
      <c r="A81" s="76"/>
      <c r="B81" s="6" t="s">
        <v>123</v>
      </c>
      <c r="C81" s="7">
        <v>24.08</v>
      </c>
      <c r="D81" s="8">
        <f t="shared" si="14"/>
        <v>0</v>
      </c>
      <c r="E81" s="13">
        <f t="shared" si="15"/>
        <v>0</v>
      </c>
      <c r="F81" s="13">
        <f t="shared" si="16"/>
        <v>0</v>
      </c>
      <c r="G81" s="52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6"/>
      <c r="W81" s="46"/>
      <c r="X81" s="46"/>
      <c r="Y81" s="46"/>
      <c r="Z81" s="46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7"/>
    </row>
    <row r="82" spans="1:58" ht="16.5" x14ac:dyDescent="0.3">
      <c r="A82" s="76"/>
      <c r="B82" s="6" t="s">
        <v>130</v>
      </c>
      <c r="C82" s="7">
        <v>24.08</v>
      </c>
      <c r="D82" s="8">
        <f t="shared" si="14"/>
        <v>0</v>
      </c>
      <c r="E82" s="13">
        <f t="shared" si="15"/>
        <v>0</v>
      </c>
      <c r="F82" s="13">
        <f t="shared" si="16"/>
        <v>0</v>
      </c>
      <c r="G82" s="52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6"/>
      <c r="W82" s="46"/>
      <c r="X82" s="46"/>
      <c r="Y82" s="46"/>
      <c r="Z82" s="46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7"/>
    </row>
    <row r="83" spans="1:58" ht="16.5" x14ac:dyDescent="0.3">
      <c r="A83" s="76"/>
      <c r="B83" s="6" t="s">
        <v>208</v>
      </c>
      <c r="C83" s="7">
        <v>24.08</v>
      </c>
      <c r="D83" s="8">
        <f>IF(E83=0.25,E83*C83*1.3,IF(E83=0.5,C83*E83*1.2,C83*E83))</f>
        <v>0</v>
      </c>
      <c r="E83" s="13">
        <f>SUM(G83:BF83)</f>
        <v>0</v>
      </c>
      <c r="F83" s="13">
        <f t="shared" si="16"/>
        <v>0</v>
      </c>
      <c r="G83" s="52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6"/>
      <c r="W83" s="46"/>
      <c r="X83" s="46"/>
      <c r="Y83" s="46"/>
      <c r="Z83" s="46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7"/>
    </row>
    <row r="84" spans="1:58" ht="16.5" x14ac:dyDescent="0.3">
      <c r="A84" s="76"/>
      <c r="B84" s="6" t="s">
        <v>124</v>
      </c>
      <c r="C84" s="7">
        <v>24.08</v>
      </c>
      <c r="D84" s="8">
        <f t="shared" si="14"/>
        <v>0</v>
      </c>
      <c r="E84" s="13">
        <f t="shared" si="15"/>
        <v>0</v>
      </c>
      <c r="F84" s="13">
        <f t="shared" si="16"/>
        <v>0</v>
      </c>
      <c r="G84" s="52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6"/>
      <c r="W84" s="46"/>
      <c r="X84" s="46"/>
      <c r="Y84" s="46"/>
      <c r="Z84" s="46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7"/>
    </row>
    <row r="85" spans="1:58" ht="16.5" x14ac:dyDescent="0.3">
      <c r="A85" s="76"/>
      <c r="B85" s="6" t="s">
        <v>125</v>
      </c>
      <c r="C85" s="7">
        <v>24.08</v>
      </c>
      <c r="D85" s="8">
        <f t="shared" si="14"/>
        <v>0</v>
      </c>
      <c r="E85" s="13">
        <f t="shared" si="15"/>
        <v>0</v>
      </c>
      <c r="F85" s="13">
        <f t="shared" si="16"/>
        <v>0</v>
      </c>
      <c r="G85" s="52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6"/>
      <c r="W85" s="46"/>
      <c r="X85" s="46"/>
      <c r="Y85" s="46"/>
      <c r="Z85" s="46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7"/>
    </row>
    <row r="86" spans="1:58" ht="16.5" x14ac:dyDescent="0.3">
      <c r="A86" s="76"/>
      <c r="B86" s="6" t="s">
        <v>126</v>
      </c>
      <c r="C86" s="7">
        <v>24.08</v>
      </c>
      <c r="D86" s="8">
        <f t="shared" si="14"/>
        <v>0</v>
      </c>
      <c r="E86" s="13">
        <f t="shared" si="15"/>
        <v>0</v>
      </c>
      <c r="F86" s="13">
        <f t="shared" si="16"/>
        <v>0</v>
      </c>
      <c r="G86" s="52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6"/>
      <c r="W86" s="46"/>
      <c r="X86" s="46"/>
      <c r="Y86" s="46"/>
      <c r="Z86" s="46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7"/>
    </row>
    <row r="87" spans="1:58" ht="16.5" x14ac:dyDescent="0.3">
      <c r="A87" s="76"/>
      <c r="B87" s="6" t="s">
        <v>242</v>
      </c>
      <c r="C87" s="7">
        <v>24.08</v>
      </c>
      <c r="D87" s="8">
        <f t="shared" si="14"/>
        <v>0</v>
      </c>
      <c r="E87" s="13">
        <f t="shared" si="15"/>
        <v>0</v>
      </c>
      <c r="F87" s="13">
        <f t="shared" si="16"/>
        <v>0</v>
      </c>
      <c r="G87" s="52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6"/>
      <c r="W87" s="46"/>
      <c r="X87" s="46"/>
      <c r="Y87" s="46"/>
      <c r="Z87" s="46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7"/>
    </row>
    <row r="88" spans="1:58" ht="16.5" x14ac:dyDescent="0.3">
      <c r="A88" s="76"/>
      <c r="B88" s="6" t="s">
        <v>127</v>
      </c>
      <c r="C88" s="7">
        <v>24.08</v>
      </c>
      <c r="D88" s="8">
        <f t="shared" si="14"/>
        <v>0</v>
      </c>
      <c r="E88" s="13">
        <f t="shared" si="15"/>
        <v>0</v>
      </c>
      <c r="F88" s="13">
        <f t="shared" si="16"/>
        <v>0</v>
      </c>
      <c r="G88" s="52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6"/>
      <c r="W88" s="46"/>
      <c r="X88" s="46"/>
      <c r="Y88" s="46"/>
      <c r="Z88" s="46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7"/>
    </row>
    <row r="89" spans="1:58" ht="16.5" x14ac:dyDescent="0.3">
      <c r="A89" s="76"/>
      <c r="B89" s="6" t="s">
        <v>128</v>
      </c>
      <c r="C89" s="7">
        <v>24.08</v>
      </c>
      <c r="D89" s="8">
        <f t="shared" si="14"/>
        <v>0</v>
      </c>
      <c r="E89" s="13">
        <f t="shared" si="15"/>
        <v>0</v>
      </c>
      <c r="F89" s="13">
        <f t="shared" si="16"/>
        <v>0</v>
      </c>
      <c r="G89" s="52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6"/>
      <c r="W89" s="46"/>
      <c r="X89" s="46"/>
      <c r="Y89" s="46"/>
      <c r="Z89" s="46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7"/>
    </row>
    <row r="90" spans="1:58" ht="16.5" x14ac:dyDescent="0.3">
      <c r="A90" s="76"/>
      <c r="B90" s="6" t="s">
        <v>129</v>
      </c>
      <c r="C90" s="7">
        <v>24.08</v>
      </c>
      <c r="D90" s="8">
        <f t="shared" si="14"/>
        <v>0</v>
      </c>
      <c r="E90" s="13">
        <f t="shared" si="15"/>
        <v>0</v>
      </c>
      <c r="F90" s="13">
        <f t="shared" si="16"/>
        <v>0</v>
      </c>
      <c r="G90" s="52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6"/>
      <c r="W90" s="46"/>
      <c r="X90" s="46"/>
      <c r="Y90" s="46"/>
      <c r="Z90" s="46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7"/>
    </row>
    <row r="91" spans="1:58" ht="16.5" x14ac:dyDescent="0.3">
      <c r="A91" s="75" t="s">
        <v>134</v>
      </c>
      <c r="B91" s="6" t="s">
        <v>131</v>
      </c>
      <c r="C91" s="7">
        <v>26.88</v>
      </c>
      <c r="D91" s="8">
        <f t="shared" si="14"/>
        <v>0</v>
      </c>
      <c r="E91" s="13">
        <f t="shared" si="15"/>
        <v>0</v>
      </c>
      <c r="F91" s="13">
        <f t="shared" si="16"/>
        <v>0</v>
      </c>
      <c r="G91" s="52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6"/>
      <c r="W91" s="46"/>
      <c r="X91" s="46"/>
      <c r="Y91" s="46"/>
      <c r="Z91" s="46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7"/>
    </row>
    <row r="92" spans="1:58" ht="16.5" x14ac:dyDescent="0.3">
      <c r="A92" s="76"/>
      <c r="B92" s="6" t="s">
        <v>132</v>
      </c>
      <c r="C92" s="7">
        <v>26.88</v>
      </c>
      <c r="D92" s="8">
        <f t="shared" si="14"/>
        <v>0</v>
      </c>
      <c r="E92" s="13">
        <f t="shared" si="15"/>
        <v>0</v>
      </c>
      <c r="F92" s="13">
        <f t="shared" si="16"/>
        <v>0</v>
      </c>
      <c r="G92" s="52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6"/>
      <c r="W92" s="46"/>
      <c r="X92" s="46"/>
      <c r="Y92" s="46"/>
      <c r="Z92" s="46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7"/>
    </row>
    <row r="93" spans="1:58" ht="16.5" x14ac:dyDescent="0.3">
      <c r="A93" s="76"/>
      <c r="B93" s="14" t="s">
        <v>133</v>
      </c>
      <c r="C93" s="7">
        <v>26.88</v>
      </c>
      <c r="D93" s="16">
        <f t="shared" si="14"/>
        <v>0</v>
      </c>
      <c r="E93" s="13">
        <f t="shared" si="15"/>
        <v>0</v>
      </c>
      <c r="F93" s="13">
        <f t="shared" si="16"/>
        <v>0</v>
      </c>
      <c r="G93" s="52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6"/>
      <c r="W93" s="46"/>
      <c r="X93" s="46"/>
      <c r="Y93" s="46"/>
      <c r="Z93" s="46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7"/>
    </row>
    <row r="94" spans="1:58" ht="16.5" x14ac:dyDescent="0.3">
      <c r="A94" s="40" t="s">
        <v>203</v>
      </c>
      <c r="B94" s="41"/>
      <c r="C94" s="42"/>
      <c r="D94" s="43"/>
      <c r="E94" s="44"/>
      <c r="F94" s="44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57"/>
    </row>
    <row r="95" spans="1:58" ht="16.5" x14ac:dyDescent="0.3">
      <c r="A95" s="76" t="s">
        <v>140</v>
      </c>
      <c r="B95" s="24" t="s">
        <v>137</v>
      </c>
      <c r="C95" s="33">
        <v>45.28</v>
      </c>
      <c r="D95" s="34">
        <f t="shared" si="14"/>
        <v>0</v>
      </c>
      <c r="E95" s="13">
        <f t="shared" si="15"/>
        <v>0</v>
      </c>
      <c r="F95" s="35">
        <f>E95*28</f>
        <v>0</v>
      </c>
      <c r="G95" s="52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6"/>
      <c r="X95" s="46"/>
      <c r="Y95" s="46"/>
      <c r="Z95" s="46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7"/>
    </row>
    <row r="96" spans="1:58" ht="16.5" x14ac:dyDescent="0.3">
      <c r="A96" s="76"/>
      <c r="B96" s="14" t="s">
        <v>138</v>
      </c>
      <c r="C96" s="15">
        <v>22.6</v>
      </c>
      <c r="D96" s="16">
        <f t="shared" si="14"/>
        <v>0</v>
      </c>
      <c r="E96" s="13">
        <f t="shared" si="15"/>
        <v>0</v>
      </c>
      <c r="F96" s="35">
        <f t="shared" ref="F96:F106" si="18">E96*28</f>
        <v>0</v>
      </c>
      <c r="G96" s="52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6"/>
      <c r="X96" s="46"/>
      <c r="Y96" s="46"/>
      <c r="Z96" s="46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7"/>
    </row>
    <row r="97" spans="1:58" ht="16.5" x14ac:dyDescent="0.3">
      <c r="A97" s="75" t="s">
        <v>141</v>
      </c>
      <c r="B97" s="6" t="s">
        <v>136</v>
      </c>
      <c r="C97" s="7">
        <v>43.32</v>
      </c>
      <c r="D97" s="8">
        <f t="shared" si="14"/>
        <v>0</v>
      </c>
      <c r="E97" s="13">
        <f t="shared" si="15"/>
        <v>0</v>
      </c>
      <c r="F97" s="35">
        <f t="shared" si="18"/>
        <v>0</v>
      </c>
      <c r="G97" s="52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6"/>
      <c r="X97" s="46"/>
      <c r="Y97" s="46"/>
      <c r="Z97" s="46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7"/>
    </row>
    <row r="98" spans="1:58" ht="16.5" x14ac:dyDescent="0.3">
      <c r="A98" s="73"/>
      <c r="B98" s="6" t="s">
        <v>139</v>
      </c>
      <c r="C98" s="7">
        <v>22.6</v>
      </c>
      <c r="D98" s="8">
        <f t="shared" si="14"/>
        <v>0</v>
      </c>
      <c r="E98" s="13">
        <f t="shared" si="15"/>
        <v>0</v>
      </c>
      <c r="F98" s="35">
        <f t="shared" si="18"/>
        <v>0</v>
      </c>
      <c r="G98" s="52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6"/>
      <c r="X98" s="46"/>
      <c r="Y98" s="46"/>
      <c r="Z98" s="46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7"/>
    </row>
    <row r="99" spans="1:58" ht="16.5" x14ac:dyDescent="0.3">
      <c r="A99" s="74" t="s">
        <v>142</v>
      </c>
      <c r="B99" s="6" t="s">
        <v>143</v>
      </c>
      <c r="C99" s="7">
        <v>43.32</v>
      </c>
      <c r="D99" s="8">
        <f t="shared" si="14"/>
        <v>0</v>
      </c>
      <c r="E99" s="13">
        <f t="shared" si="15"/>
        <v>0</v>
      </c>
      <c r="F99" s="35">
        <f t="shared" si="18"/>
        <v>0</v>
      </c>
      <c r="G99" s="52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6"/>
      <c r="X99" s="46"/>
      <c r="Y99" s="46"/>
      <c r="Z99" s="46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7"/>
    </row>
    <row r="100" spans="1:58" ht="16.5" x14ac:dyDescent="0.3">
      <c r="A100" s="75" t="s">
        <v>144</v>
      </c>
      <c r="B100" s="14" t="s">
        <v>145</v>
      </c>
      <c r="C100" s="15">
        <v>39.96</v>
      </c>
      <c r="D100" s="16">
        <f t="shared" si="14"/>
        <v>0</v>
      </c>
      <c r="E100" s="13">
        <f t="shared" si="15"/>
        <v>0</v>
      </c>
      <c r="F100" s="35">
        <f t="shared" si="18"/>
        <v>0</v>
      </c>
      <c r="G100" s="52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6"/>
      <c r="X100" s="46"/>
      <c r="Y100" s="46"/>
      <c r="Z100" s="46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7"/>
    </row>
    <row r="101" spans="1:58" ht="16.5" x14ac:dyDescent="0.3">
      <c r="A101" s="76"/>
      <c r="B101" s="14" t="s">
        <v>146</v>
      </c>
      <c r="C101" s="15">
        <v>22.6</v>
      </c>
      <c r="D101" s="16">
        <f t="shared" si="14"/>
        <v>0</v>
      </c>
      <c r="E101" s="13">
        <f t="shared" si="15"/>
        <v>0</v>
      </c>
      <c r="F101" s="35">
        <f t="shared" si="18"/>
        <v>0</v>
      </c>
      <c r="G101" s="52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6"/>
      <c r="X101" s="46"/>
      <c r="Y101" s="46"/>
      <c r="Z101" s="46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7"/>
    </row>
    <row r="102" spans="1:58" ht="16.5" x14ac:dyDescent="0.3">
      <c r="A102" s="75" t="s">
        <v>147</v>
      </c>
      <c r="B102" s="14" t="s">
        <v>148</v>
      </c>
      <c r="C102" s="15">
        <v>54.24</v>
      </c>
      <c r="D102" s="16">
        <f t="shared" si="14"/>
        <v>0</v>
      </c>
      <c r="E102" s="13">
        <f t="shared" si="15"/>
        <v>0</v>
      </c>
      <c r="F102" s="35">
        <f t="shared" si="18"/>
        <v>0</v>
      </c>
      <c r="G102" s="52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6"/>
      <c r="X102" s="46"/>
      <c r="Y102" s="46"/>
      <c r="Z102" s="46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7"/>
    </row>
    <row r="103" spans="1:58" ht="16.5" x14ac:dyDescent="0.3">
      <c r="A103" s="76"/>
      <c r="B103" s="14" t="s">
        <v>149</v>
      </c>
      <c r="C103" s="15">
        <v>30.44</v>
      </c>
      <c r="D103" s="16">
        <f t="shared" si="14"/>
        <v>0</v>
      </c>
      <c r="E103" s="13">
        <f t="shared" si="15"/>
        <v>0</v>
      </c>
      <c r="F103" s="35">
        <f t="shared" si="18"/>
        <v>0</v>
      </c>
      <c r="G103" s="52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6"/>
      <c r="X103" s="46"/>
      <c r="Y103" s="46"/>
      <c r="Z103" s="46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7"/>
    </row>
    <row r="104" spans="1:58" ht="16.5" x14ac:dyDescent="0.3">
      <c r="A104" s="74" t="s">
        <v>150</v>
      </c>
      <c r="B104" s="6" t="s">
        <v>151</v>
      </c>
      <c r="C104" s="7">
        <v>22.6</v>
      </c>
      <c r="D104" s="8">
        <f t="shared" si="14"/>
        <v>0</v>
      </c>
      <c r="E104" s="13">
        <f t="shared" si="15"/>
        <v>0</v>
      </c>
      <c r="F104" s="35">
        <f t="shared" si="18"/>
        <v>0</v>
      </c>
      <c r="G104" s="52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6"/>
      <c r="X104" s="46"/>
      <c r="Y104" s="46"/>
      <c r="Z104" s="46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7"/>
    </row>
    <row r="105" spans="1:58" ht="16.5" x14ac:dyDescent="0.3">
      <c r="A105" s="74" t="s">
        <v>152</v>
      </c>
      <c r="B105" s="6" t="s">
        <v>153</v>
      </c>
      <c r="C105" s="7">
        <v>22.6</v>
      </c>
      <c r="D105" s="8">
        <f t="shared" si="14"/>
        <v>0</v>
      </c>
      <c r="E105" s="13">
        <f t="shared" si="15"/>
        <v>0</v>
      </c>
      <c r="F105" s="35">
        <f t="shared" si="18"/>
        <v>0</v>
      </c>
      <c r="G105" s="52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6"/>
      <c r="X105" s="46"/>
      <c r="Y105" s="46"/>
      <c r="Z105" s="46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7"/>
    </row>
    <row r="106" spans="1:58" ht="16.5" x14ac:dyDescent="0.3">
      <c r="A106" s="75" t="s">
        <v>155</v>
      </c>
      <c r="B106" s="14" t="s">
        <v>154</v>
      </c>
      <c r="C106" s="15">
        <v>22.6</v>
      </c>
      <c r="D106" s="16">
        <f t="shared" si="14"/>
        <v>0</v>
      </c>
      <c r="E106" s="13">
        <f t="shared" si="15"/>
        <v>0</v>
      </c>
      <c r="F106" s="35">
        <f t="shared" si="18"/>
        <v>0</v>
      </c>
      <c r="G106" s="52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6"/>
      <c r="X106" s="46"/>
      <c r="Y106" s="46"/>
      <c r="Z106" s="46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7"/>
    </row>
    <row r="107" spans="1:58" ht="16.5" x14ac:dyDescent="0.3">
      <c r="A107" s="78" t="s">
        <v>156</v>
      </c>
      <c r="B107" s="41"/>
      <c r="C107" s="42"/>
      <c r="D107" s="43"/>
      <c r="E107" s="44"/>
      <c r="F107" s="44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/>
      <c r="BF107" s="57"/>
    </row>
    <row r="108" spans="1:58" ht="16.5" x14ac:dyDescent="0.3">
      <c r="A108" s="75" t="s">
        <v>159</v>
      </c>
      <c r="B108" s="14" t="s">
        <v>157</v>
      </c>
      <c r="C108" s="15">
        <v>31.92</v>
      </c>
      <c r="D108" s="16">
        <f t="shared" si="14"/>
        <v>0</v>
      </c>
      <c r="E108" s="13">
        <f t="shared" si="15"/>
        <v>0</v>
      </c>
      <c r="F108" s="17">
        <f>E108*28</f>
        <v>0</v>
      </c>
      <c r="G108" s="52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6"/>
      <c r="Y108" s="46"/>
      <c r="Z108" s="46"/>
      <c r="AA108" s="46"/>
      <c r="AB108" s="46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7"/>
    </row>
    <row r="109" spans="1:58" ht="16.5" x14ac:dyDescent="0.3">
      <c r="A109" s="75" t="s">
        <v>160</v>
      </c>
      <c r="B109" s="14" t="s">
        <v>158</v>
      </c>
      <c r="C109" s="15">
        <f>27.44</f>
        <v>27.44</v>
      </c>
      <c r="D109" s="16">
        <f t="shared" si="14"/>
        <v>0</v>
      </c>
      <c r="E109" s="13">
        <f t="shared" si="15"/>
        <v>0</v>
      </c>
      <c r="F109" s="17">
        <f t="shared" ref="F109:F110" si="19">E109*28</f>
        <v>0</v>
      </c>
      <c r="G109" s="52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6"/>
      <c r="Y109" s="46"/>
      <c r="Z109" s="46"/>
      <c r="AA109" s="46"/>
      <c r="AB109" s="46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7"/>
    </row>
    <row r="110" spans="1:58" ht="16.5" x14ac:dyDescent="0.3">
      <c r="A110" s="75" t="s">
        <v>161</v>
      </c>
      <c r="B110" s="14" t="s">
        <v>209</v>
      </c>
      <c r="C110" s="15">
        <f>27.44</f>
        <v>27.44</v>
      </c>
      <c r="D110" s="16">
        <f t="shared" si="14"/>
        <v>0</v>
      </c>
      <c r="E110" s="13">
        <f t="shared" si="15"/>
        <v>0</v>
      </c>
      <c r="F110" s="17">
        <f t="shared" si="19"/>
        <v>0</v>
      </c>
      <c r="G110" s="52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6"/>
      <c r="Y110" s="46"/>
      <c r="Z110" s="46"/>
      <c r="AA110" s="46"/>
      <c r="AB110" s="46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7"/>
    </row>
    <row r="111" spans="1:58" ht="16.5" x14ac:dyDescent="0.3">
      <c r="A111" s="40" t="s">
        <v>162</v>
      </c>
      <c r="B111" s="41"/>
      <c r="C111" s="42"/>
      <c r="D111" s="43"/>
      <c r="E111" s="44"/>
      <c r="F111" s="44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56"/>
      <c r="BD111" s="56"/>
      <c r="BE111" s="56"/>
      <c r="BF111" s="57"/>
    </row>
    <row r="112" spans="1:58" ht="16.5" x14ac:dyDescent="0.3">
      <c r="A112" s="76" t="s">
        <v>167</v>
      </c>
      <c r="B112" s="24" t="s">
        <v>163</v>
      </c>
      <c r="C112" s="15">
        <v>19.600000000000001</v>
      </c>
      <c r="D112" s="34">
        <f t="shared" si="14"/>
        <v>0</v>
      </c>
      <c r="E112" s="13">
        <f t="shared" si="15"/>
        <v>0</v>
      </c>
      <c r="F112" s="35">
        <f>E112*28</f>
        <v>0</v>
      </c>
      <c r="G112" s="52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6"/>
      <c r="U112" s="46"/>
      <c r="V112" s="46"/>
      <c r="W112" s="46"/>
      <c r="X112" s="46"/>
      <c r="Y112" s="46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7"/>
    </row>
    <row r="113" spans="1:58" ht="16.5" x14ac:dyDescent="0.3">
      <c r="A113" s="76"/>
      <c r="B113" s="14" t="s">
        <v>164</v>
      </c>
      <c r="C113" s="15">
        <v>19.600000000000001</v>
      </c>
      <c r="D113" s="16">
        <f t="shared" si="14"/>
        <v>0</v>
      </c>
      <c r="E113" s="13">
        <f t="shared" si="15"/>
        <v>0</v>
      </c>
      <c r="F113" s="35">
        <f t="shared" ref="F113:F115" si="20">E113*28</f>
        <v>0</v>
      </c>
      <c r="G113" s="52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6"/>
      <c r="U113" s="46"/>
      <c r="V113" s="46"/>
      <c r="W113" s="46"/>
      <c r="X113" s="46"/>
      <c r="Y113" s="46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7"/>
    </row>
    <row r="114" spans="1:58" ht="16.5" x14ac:dyDescent="0.3">
      <c r="A114" s="74" t="s">
        <v>168</v>
      </c>
      <c r="B114" s="6" t="s">
        <v>165</v>
      </c>
      <c r="C114" s="15">
        <v>19.600000000000001</v>
      </c>
      <c r="D114" s="8">
        <f t="shared" si="14"/>
        <v>0</v>
      </c>
      <c r="E114" s="13">
        <f t="shared" si="15"/>
        <v>0</v>
      </c>
      <c r="F114" s="35">
        <f t="shared" si="20"/>
        <v>0</v>
      </c>
      <c r="G114" s="52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6"/>
      <c r="U114" s="46"/>
      <c r="V114" s="46"/>
      <c r="W114" s="46"/>
      <c r="X114" s="46"/>
      <c r="Y114" s="46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7"/>
    </row>
    <row r="115" spans="1:58" ht="16.5" x14ac:dyDescent="0.3">
      <c r="A115" s="75" t="s">
        <v>169</v>
      </c>
      <c r="B115" s="14" t="s">
        <v>166</v>
      </c>
      <c r="C115" s="15">
        <v>19.600000000000001</v>
      </c>
      <c r="D115" s="16">
        <f t="shared" si="14"/>
        <v>0</v>
      </c>
      <c r="E115" s="13">
        <f t="shared" si="15"/>
        <v>0</v>
      </c>
      <c r="F115" s="35">
        <f t="shared" si="20"/>
        <v>0</v>
      </c>
      <c r="G115" s="52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6"/>
      <c r="U115" s="46"/>
      <c r="V115" s="46"/>
      <c r="W115" s="46"/>
      <c r="X115" s="46"/>
      <c r="Y115" s="46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7"/>
    </row>
    <row r="116" spans="1:58" ht="16.5" x14ac:dyDescent="0.3">
      <c r="A116" s="40" t="s">
        <v>170</v>
      </c>
      <c r="B116" s="41"/>
      <c r="C116" s="42"/>
      <c r="D116" s="43"/>
      <c r="E116" s="44"/>
      <c r="F116" s="44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  <c r="AQ116" s="56"/>
      <c r="AR116" s="56"/>
      <c r="AS116" s="56"/>
      <c r="AT116" s="56"/>
      <c r="AU116" s="56"/>
      <c r="AV116" s="56"/>
      <c r="AW116" s="56"/>
      <c r="AX116" s="56"/>
      <c r="AY116" s="56"/>
      <c r="AZ116" s="56"/>
      <c r="BA116" s="56"/>
      <c r="BB116" s="56"/>
      <c r="BC116" s="56"/>
      <c r="BD116" s="56"/>
      <c r="BE116" s="56"/>
      <c r="BF116" s="57"/>
    </row>
    <row r="117" spans="1:58" ht="16.5" x14ac:dyDescent="0.3">
      <c r="A117" s="75" t="s">
        <v>226</v>
      </c>
      <c r="B117" s="6" t="s">
        <v>211</v>
      </c>
      <c r="C117" s="7">
        <v>17.920000000000002</v>
      </c>
      <c r="D117" s="8">
        <f t="shared" si="14"/>
        <v>0</v>
      </c>
      <c r="E117" s="13">
        <f t="shared" si="15"/>
        <v>0</v>
      </c>
      <c r="F117" s="9">
        <f>E117*28</f>
        <v>0</v>
      </c>
      <c r="G117" s="52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6"/>
      <c r="Z117" s="46"/>
      <c r="AA117" s="46"/>
      <c r="AB117" s="46"/>
      <c r="AC117" s="46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7"/>
    </row>
    <row r="118" spans="1:58" ht="16.5" x14ac:dyDescent="0.3">
      <c r="A118" s="76" t="s">
        <v>227</v>
      </c>
      <c r="B118" s="14" t="s">
        <v>212</v>
      </c>
      <c r="C118" s="7">
        <v>17.920000000000002</v>
      </c>
      <c r="D118" s="16">
        <f t="shared" si="14"/>
        <v>0</v>
      </c>
      <c r="E118" s="13">
        <f t="shared" si="15"/>
        <v>0</v>
      </c>
      <c r="F118" s="9">
        <f t="shared" ref="F118:F129" si="21">E118*28</f>
        <v>0</v>
      </c>
      <c r="G118" s="52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6"/>
      <c r="Z118" s="46"/>
      <c r="AA118" s="46"/>
      <c r="AB118" s="46"/>
      <c r="AC118" s="46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7"/>
    </row>
    <row r="119" spans="1:58" ht="16.5" x14ac:dyDescent="0.3">
      <c r="A119" s="75" t="s">
        <v>228</v>
      </c>
      <c r="B119" s="14" t="s">
        <v>214</v>
      </c>
      <c r="C119" s="7">
        <v>17.920000000000002</v>
      </c>
      <c r="D119" s="16">
        <f t="shared" si="14"/>
        <v>0</v>
      </c>
      <c r="E119" s="13">
        <f t="shared" ref="E119:E129" si="22">SUM(G119:BF119)</f>
        <v>0</v>
      </c>
      <c r="F119" s="9">
        <f t="shared" si="21"/>
        <v>0</v>
      </c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6"/>
      <c r="Z119" s="46"/>
      <c r="AA119" s="46"/>
      <c r="AB119" s="46"/>
      <c r="AC119" s="46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7"/>
    </row>
    <row r="120" spans="1:58" ht="16.5" x14ac:dyDescent="0.3">
      <c r="A120" s="76" t="s">
        <v>229</v>
      </c>
      <c r="B120" s="14" t="s">
        <v>215</v>
      </c>
      <c r="C120" s="7">
        <v>17.920000000000002</v>
      </c>
      <c r="D120" s="16">
        <f t="shared" ref="D120:D129" si="23">IF(E120=0.25,E120*C120*1.3,IF(E120=0.5,C120*E120*1.2,C120*E120))</f>
        <v>0</v>
      </c>
      <c r="E120" s="13">
        <f t="shared" si="22"/>
        <v>0</v>
      </c>
      <c r="F120" s="9">
        <f t="shared" si="21"/>
        <v>0</v>
      </c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6"/>
      <c r="Z120" s="46"/>
      <c r="AA120" s="46"/>
      <c r="AB120" s="46"/>
      <c r="AC120" s="46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7"/>
    </row>
    <row r="121" spans="1:58" ht="16.5" x14ac:dyDescent="0.3">
      <c r="A121" s="76"/>
      <c r="B121" s="14" t="s">
        <v>224</v>
      </c>
      <c r="C121" s="7">
        <v>17.920000000000002</v>
      </c>
      <c r="D121" s="8">
        <f t="shared" si="23"/>
        <v>0</v>
      </c>
      <c r="E121" s="13">
        <f t="shared" si="22"/>
        <v>0</v>
      </c>
      <c r="F121" s="9">
        <f t="shared" si="21"/>
        <v>0</v>
      </c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6"/>
      <c r="Z121" s="46"/>
      <c r="AA121" s="46"/>
      <c r="AB121" s="46"/>
      <c r="AC121" s="46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7"/>
    </row>
    <row r="122" spans="1:58" ht="16.5" x14ac:dyDescent="0.3">
      <c r="A122" s="76"/>
      <c r="B122" s="14" t="s">
        <v>221</v>
      </c>
      <c r="C122" s="7">
        <v>17.920000000000002</v>
      </c>
      <c r="D122" s="8">
        <f t="shared" si="23"/>
        <v>0</v>
      </c>
      <c r="E122" s="13">
        <f t="shared" si="22"/>
        <v>0</v>
      </c>
      <c r="F122" s="9">
        <f t="shared" si="21"/>
        <v>0</v>
      </c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6"/>
      <c r="Z122" s="46"/>
      <c r="AA122" s="46"/>
      <c r="AB122" s="46"/>
      <c r="AC122" s="46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7"/>
    </row>
    <row r="123" spans="1:58" ht="16.5" x14ac:dyDescent="0.3">
      <c r="A123" s="75" t="s">
        <v>218</v>
      </c>
      <c r="B123" s="14" t="s">
        <v>213</v>
      </c>
      <c r="C123" s="7">
        <v>17.920000000000002</v>
      </c>
      <c r="D123" s="8">
        <f t="shared" si="23"/>
        <v>0</v>
      </c>
      <c r="E123" s="13">
        <f t="shared" si="22"/>
        <v>0</v>
      </c>
      <c r="F123" s="9">
        <f t="shared" si="21"/>
        <v>0</v>
      </c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6"/>
      <c r="Z123" s="46"/>
      <c r="AA123" s="46"/>
      <c r="AB123" s="46"/>
      <c r="AC123" s="46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7"/>
    </row>
    <row r="124" spans="1:58" ht="16.5" x14ac:dyDescent="0.3">
      <c r="A124" s="76"/>
      <c r="B124" s="14" t="s">
        <v>171</v>
      </c>
      <c r="C124" s="7">
        <v>19.600000000000001</v>
      </c>
      <c r="D124" s="16">
        <f t="shared" si="23"/>
        <v>0</v>
      </c>
      <c r="E124" s="13">
        <f t="shared" si="22"/>
        <v>0</v>
      </c>
      <c r="F124" s="9">
        <f t="shared" si="21"/>
        <v>0</v>
      </c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6"/>
      <c r="Z124" s="46"/>
      <c r="AA124" s="46"/>
      <c r="AB124" s="46"/>
      <c r="AC124" s="46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7"/>
    </row>
    <row r="125" spans="1:58" ht="16.5" x14ac:dyDescent="0.3">
      <c r="A125" s="75" t="s">
        <v>219</v>
      </c>
      <c r="B125" s="14" t="s">
        <v>216</v>
      </c>
      <c r="C125" s="7">
        <v>17.920000000000002</v>
      </c>
      <c r="D125" s="8">
        <f t="shared" si="23"/>
        <v>0</v>
      </c>
      <c r="E125" s="13">
        <f t="shared" si="22"/>
        <v>0</v>
      </c>
      <c r="F125" s="9">
        <f t="shared" si="21"/>
        <v>0</v>
      </c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6"/>
      <c r="Z125" s="46"/>
      <c r="AA125" s="46"/>
      <c r="AB125" s="46"/>
      <c r="AC125" s="46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7"/>
    </row>
    <row r="126" spans="1:58" ht="16.5" x14ac:dyDescent="0.3">
      <c r="A126" s="76"/>
      <c r="B126" s="14" t="s">
        <v>172</v>
      </c>
      <c r="C126" s="7">
        <v>19.600000000000001</v>
      </c>
      <c r="D126" s="16">
        <f t="shared" si="23"/>
        <v>0</v>
      </c>
      <c r="E126" s="13">
        <f t="shared" si="22"/>
        <v>0</v>
      </c>
      <c r="F126" s="9">
        <f t="shared" si="21"/>
        <v>0</v>
      </c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6"/>
      <c r="Z126" s="46"/>
      <c r="AA126" s="46"/>
      <c r="AB126" s="46"/>
      <c r="AC126" s="46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7"/>
    </row>
    <row r="127" spans="1:58" ht="16.5" x14ac:dyDescent="0.3">
      <c r="A127" s="75" t="s">
        <v>220</v>
      </c>
      <c r="B127" s="14" t="s">
        <v>217</v>
      </c>
      <c r="C127" s="7">
        <v>17.920000000000002</v>
      </c>
      <c r="D127" s="8">
        <f t="shared" si="23"/>
        <v>0</v>
      </c>
      <c r="E127" s="13">
        <f t="shared" si="22"/>
        <v>0</v>
      </c>
      <c r="F127" s="9">
        <f t="shared" si="21"/>
        <v>0</v>
      </c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6"/>
      <c r="Z127" s="46"/>
      <c r="AA127" s="46"/>
      <c r="AB127" s="46"/>
      <c r="AC127" s="46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7"/>
    </row>
    <row r="128" spans="1:58" ht="16.5" x14ac:dyDescent="0.3">
      <c r="A128" s="76"/>
      <c r="B128" s="14" t="s">
        <v>222</v>
      </c>
      <c r="C128" s="7">
        <v>17.920000000000002</v>
      </c>
      <c r="D128" s="16">
        <f t="shared" si="23"/>
        <v>0</v>
      </c>
      <c r="E128" s="13">
        <f t="shared" si="22"/>
        <v>0</v>
      </c>
      <c r="F128" s="9">
        <f t="shared" si="21"/>
        <v>0</v>
      </c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6"/>
      <c r="Z128" s="46"/>
      <c r="AA128" s="46"/>
      <c r="AB128" s="46"/>
      <c r="AC128" s="46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7"/>
    </row>
    <row r="129" spans="1:58" ht="16.5" x14ac:dyDescent="0.3">
      <c r="A129" s="76"/>
      <c r="B129" s="14" t="s">
        <v>223</v>
      </c>
      <c r="C129" s="7">
        <v>17.920000000000002</v>
      </c>
      <c r="D129" s="8">
        <f t="shared" si="23"/>
        <v>0</v>
      </c>
      <c r="E129" s="13">
        <f t="shared" si="22"/>
        <v>0</v>
      </c>
      <c r="F129" s="9">
        <f t="shared" si="21"/>
        <v>0</v>
      </c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6"/>
      <c r="Z129" s="46"/>
      <c r="AA129" s="46"/>
      <c r="AB129" s="46"/>
      <c r="AC129" s="46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7"/>
    </row>
    <row r="130" spans="1:58" ht="16.5" x14ac:dyDescent="0.3">
      <c r="A130" s="40" t="s">
        <v>173</v>
      </c>
      <c r="B130" s="41"/>
      <c r="C130" s="42"/>
      <c r="D130" s="43"/>
      <c r="E130" s="44"/>
      <c r="F130" s="44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56"/>
      <c r="AO130" s="56"/>
      <c r="AP130" s="56"/>
      <c r="AQ130" s="56"/>
      <c r="AR130" s="56"/>
      <c r="AS130" s="56"/>
      <c r="AT130" s="56"/>
      <c r="AU130" s="56"/>
      <c r="AV130" s="56"/>
      <c r="AW130" s="56"/>
      <c r="AX130" s="56"/>
      <c r="AY130" s="56"/>
      <c r="AZ130" s="56"/>
      <c r="BA130" s="56"/>
      <c r="BB130" s="56"/>
      <c r="BC130" s="56"/>
      <c r="BD130" s="56"/>
      <c r="BE130" s="56"/>
      <c r="BF130" s="57"/>
    </row>
    <row r="131" spans="1:58" ht="16.5" x14ac:dyDescent="0.3">
      <c r="A131" s="74" t="s">
        <v>178</v>
      </c>
      <c r="B131" s="6" t="s">
        <v>174</v>
      </c>
      <c r="C131" s="7">
        <v>36.959999999999994</v>
      </c>
      <c r="D131" s="8">
        <f t="shared" si="14"/>
        <v>0</v>
      </c>
      <c r="E131" s="13">
        <f t="shared" si="15"/>
        <v>0</v>
      </c>
      <c r="F131" s="9">
        <f>E131*28</f>
        <v>0</v>
      </c>
      <c r="G131" s="52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6"/>
      <c r="W131" s="46"/>
      <c r="X131" s="46"/>
      <c r="Y131" s="46"/>
      <c r="Z131" s="46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  <c r="BF131" s="47"/>
    </row>
    <row r="132" spans="1:58" ht="16.5" x14ac:dyDescent="0.3">
      <c r="A132" s="75" t="s">
        <v>177</v>
      </c>
      <c r="B132" s="14" t="s">
        <v>210</v>
      </c>
      <c r="C132" s="15">
        <v>23.24</v>
      </c>
      <c r="D132" s="16">
        <f t="shared" si="14"/>
        <v>0</v>
      </c>
      <c r="E132" s="13">
        <f t="shared" si="15"/>
        <v>0</v>
      </c>
      <c r="F132" s="9">
        <f t="shared" ref="F132:F135" si="24">E132*28</f>
        <v>0</v>
      </c>
      <c r="G132" s="52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6"/>
      <c r="W132" s="46"/>
      <c r="X132" s="46"/>
      <c r="Y132" s="46"/>
      <c r="Z132" s="46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7"/>
    </row>
    <row r="133" spans="1:58" ht="16.5" x14ac:dyDescent="0.3">
      <c r="A133" s="74" t="s">
        <v>176</v>
      </c>
      <c r="B133" s="6" t="s">
        <v>175</v>
      </c>
      <c r="C133" s="7">
        <v>23.52</v>
      </c>
      <c r="D133" s="8">
        <f t="shared" si="14"/>
        <v>0</v>
      </c>
      <c r="E133" s="13">
        <f t="shared" si="15"/>
        <v>0</v>
      </c>
      <c r="F133" s="9">
        <f t="shared" si="24"/>
        <v>0</v>
      </c>
      <c r="G133" s="52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6"/>
      <c r="W133" s="46"/>
      <c r="X133" s="46"/>
      <c r="Y133" s="46"/>
      <c r="Z133" s="46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  <c r="BF133" s="47"/>
    </row>
    <row r="134" spans="1:58" ht="16.5" x14ac:dyDescent="0.3">
      <c r="A134" s="75" t="s">
        <v>179</v>
      </c>
      <c r="B134" s="14" t="s">
        <v>180</v>
      </c>
      <c r="C134" s="15">
        <v>23.52</v>
      </c>
      <c r="D134" s="16">
        <f t="shared" si="14"/>
        <v>0</v>
      </c>
      <c r="E134" s="13">
        <f t="shared" si="15"/>
        <v>0</v>
      </c>
      <c r="F134" s="9">
        <f t="shared" si="24"/>
        <v>0</v>
      </c>
      <c r="G134" s="52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6"/>
      <c r="W134" s="46"/>
      <c r="X134" s="46"/>
      <c r="Y134" s="46"/>
      <c r="Z134" s="46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47"/>
    </row>
    <row r="135" spans="1:58" ht="16.5" x14ac:dyDescent="0.3">
      <c r="A135" s="75" t="s">
        <v>181</v>
      </c>
      <c r="B135" s="14" t="s">
        <v>182</v>
      </c>
      <c r="C135" s="15">
        <v>26.32</v>
      </c>
      <c r="D135" s="16">
        <f t="shared" si="14"/>
        <v>0</v>
      </c>
      <c r="E135" s="13">
        <f t="shared" si="15"/>
        <v>0</v>
      </c>
      <c r="F135" s="9">
        <f t="shared" si="24"/>
        <v>0</v>
      </c>
      <c r="G135" s="52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6"/>
      <c r="W135" s="46"/>
      <c r="X135" s="46"/>
      <c r="Y135" s="46"/>
      <c r="Z135" s="46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  <c r="BF135" s="47"/>
    </row>
    <row r="136" spans="1:58" ht="16.5" x14ac:dyDescent="0.3">
      <c r="A136" s="40" t="s">
        <v>183</v>
      </c>
      <c r="B136" s="41"/>
      <c r="C136" s="42"/>
      <c r="D136" s="43"/>
      <c r="E136" s="44"/>
      <c r="F136" s="44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  <c r="AA136" s="56"/>
      <c r="AB136" s="56"/>
      <c r="AC136" s="56"/>
      <c r="AD136" s="56"/>
      <c r="AE136" s="56"/>
      <c r="AF136" s="56"/>
      <c r="AG136" s="56"/>
      <c r="AH136" s="56"/>
      <c r="AI136" s="56"/>
      <c r="AJ136" s="56"/>
      <c r="AK136" s="56"/>
      <c r="AL136" s="56"/>
      <c r="AM136" s="56"/>
      <c r="AN136" s="56"/>
      <c r="AO136" s="56"/>
      <c r="AP136" s="56"/>
      <c r="AQ136" s="56"/>
      <c r="AR136" s="56"/>
      <c r="AS136" s="56"/>
      <c r="AT136" s="56"/>
      <c r="AU136" s="56"/>
      <c r="AV136" s="56"/>
      <c r="AW136" s="56"/>
      <c r="AX136" s="56"/>
      <c r="AY136" s="56"/>
      <c r="AZ136" s="56"/>
      <c r="BA136" s="56"/>
      <c r="BB136" s="56"/>
      <c r="BC136" s="56"/>
      <c r="BD136" s="56"/>
      <c r="BE136" s="56"/>
      <c r="BF136" s="57"/>
    </row>
    <row r="137" spans="1:58" ht="16.5" x14ac:dyDescent="0.3">
      <c r="A137" s="76" t="s">
        <v>184</v>
      </c>
      <c r="B137" s="10" t="s">
        <v>185</v>
      </c>
      <c r="C137" s="11">
        <v>25.5</v>
      </c>
      <c r="D137" s="12">
        <f t="shared" si="14"/>
        <v>0</v>
      </c>
      <c r="E137" s="13">
        <f t="shared" si="15"/>
        <v>0</v>
      </c>
      <c r="F137" s="13">
        <f>E137*28</f>
        <v>0</v>
      </c>
      <c r="G137" s="52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6"/>
      <c r="Y137" s="46"/>
      <c r="Z137" s="46"/>
      <c r="AA137" s="46"/>
      <c r="AB137" s="46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7"/>
    </row>
    <row r="138" spans="1:58" ht="16.5" x14ac:dyDescent="0.3">
      <c r="A138" s="73"/>
      <c r="B138" s="6" t="s">
        <v>243</v>
      </c>
      <c r="C138" s="7">
        <v>25.2</v>
      </c>
      <c r="D138" s="8">
        <f t="shared" si="14"/>
        <v>0</v>
      </c>
      <c r="E138" s="13">
        <f t="shared" si="15"/>
        <v>0</v>
      </c>
      <c r="F138" s="9">
        <f>E138*28</f>
        <v>0</v>
      </c>
      <c r="G138" s="59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46"/>
      <c r="Y138" s="46"/>
      <c r="Z138" s="46"/>
      <c r="AA138" s="46"/>
      <c r="AB138" s="46"/>
      <c r="AC138" s="60"/>
      <c r="AD138" s="60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60"/>
      <c r="AR138" s="60"/>
      <c r="AS138" s="60"/>
      <c r="AT138" s="60"/>
      <c r="AU138" s="60"/>
      <c r="AV138" s="60"/>
      <c r="AW138" s="60"/>
      <c r="AX138" s="60"/>
      <c r="AY138" s="60"/>
      <c r="AZ138" s="60"/>
      <c r="BA138" s="60"/>
      <c r="BB138" s="60"/>
      <c r="BC138" s="60"/>
      <c r="BD138" s="60"/>
      <c r="BE138" s="60"/>
      <c r="BF138" s="61"/>
    </row>
  </sheetData>
  <protectedRanges>
    <protectedRange algorithmName="SHA-512" hashValue="fOJERYolm/QCDp147MvGvc7Fcr3Ylu2iuNqFY+VIHEamjRB/7IWn0bHXZrz0/SXZn5KDRueOZN4JCryhDpbOkA==" saltValue="DRpKnAyXqxGV0GJIHqn+8Q==" spinCount="100000" sqref="G1:BF2" name="Plage2"/>
    <protectedRange algorithmName="SHA-512" hashValue="e0eANgN0+lAtsl0ODn17ebWhUWLwcgbXIhRbiD8n4HMWy1xwNbtMk8rAetDIiswSr4no40QHgvsd5V8y378S3g==" saltValue="mF/JXLSiLSI3VdCyhtpQNQ==" spinCount="100000" sqref="A1:F500" name="Plage1"/>
  </protectedRanges>
  <mergeCells count="4">
    <mergeCell ref="C1:C2"/>
    <mergeCell ref="D1:D2"/>
    <mergeCell ref="E1:E2"/>
    <mergeCell ref="F1:F2"/>
  </mergeCells>
  <phoneticPr fontId="4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1. Coordonnées</vt:lpstr>
      <vt:lpstr>2. Prévisionnel de commande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Guillou</dc:creator>
  <cp:lastModifiedBy>Nicolas Guillou</cp:lastModifiedBy>
  <dcterms:created xsi:type="dcterms:W3CDTF">2021-11-29T17:11:15Z</dcterms:created>
  <dcterms:modified xsi:type="dcterms:W3CDTF">2023-01-19T09:37:32Z</dcterms:modified>
</cp:coreProperties>
</file>